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.czerkawska\Desktop\FDS 2020\Listy\na stronę\"/>
    </mc:Choice>
  </mc:AlternateContent>
  <bookViews>
    <workbookView xWindow="4470" yWindow="3135" windowWidth="20550" windowHeight="11700"/>
  </bookViews>
  <sheets>
    <sheet name="gm podst" sheetId="5" r:id="rId1"/>
  </sheets>
  <definedNames>
    <definedName name="_xlnm._FilterDatabase" localSheetId="0" hidden="1">'gm podst'!$A$1:$AB$108</definedName>
    <definedName name="_xlnm.Print_Area" localSheetId="0">'gm podst'!$A$1:$X$113</definedName>
    <definedName name="_xlnm.Print_Titles" localSheetId="0">'gm podst'!$1:$2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1" i="5" l="1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M104" i="5" l="1"/>
  <c r="M64" i="5" l="1"/>
  <c r="M73" i="5" l="1"/>
  <c r="P94" i="5" l="1"/>
  <c r="M94" i="5"/>
  <c r="P33" i="5" l="1"/>
  <c r="P53" i="5" l="1"/>
  <c r="M53" i="5"/>
  <c r="P29" i="5" l="1"/>
  <c r="P32" i="5"/>
  <c r="R108" i="5" l="1"/>
  <c r="R107" i="5"/>
  <c r="R106" i="5"/>
  <c r="Q108" i="5"/>
  <c r="Q107" i="5"/>
  <c r="Q106" i="5"/>
  <c r="P108" i="5"/>
  <c r="P106" i="5"/>
  <c r="O108" i="5"/>
  <c r="O107" i="5"/>
  <c r="O106" i="5"/>
  <c r="M106" i="5"/>
  <c r="L108" i="5"/>
  <c r="L107" i="5"/>
  <c r="L106" i="5"/>
  <c r="K108" i="5"/>
  <c r="K107" i="5"/>
  <c r="K106" i="5"/>
  <c r="R105" i="5"/>
  <c r="Q105" i="5"/>
  <c r="O105" i="5"/>
  <c r="L105" i="5"/>
  <c r="K105" i="5"/>
  <c r="I108" i="5"/>
  <c r="I107" i="5"/>
  <c r="I106" i="5"/>
  <c r="I105" i="5"/>
  <c r="M75" i="5" l="1"/>
  <c r="P46" i="5" l="1"/>
  <c r="M46" i="5"/>
  <c r="M74" i="5" l="1"/>
  <c r="P25" i="5" l="1"/>
  <c r="P31" i="5" l="1"/>
  <c r="M31" i="5"/>
  <c r="M78" i="5" l="1"/>
  <c r="M71" i="5"/>
  <c r="P62" i="5" l="1"/>
  <c r="M62" i="5"/>
  <c r="M72" i="5" l="1"/>
  <c r="P59" i="5" l="1"/>
  <c r="M59" i="5"/>
  <c r="P56" i="5"/>
  <c r="M56" i="5"/>
  <c r="P58" i="5"/>
  <c r="M58" i="5"/>
  <c r="P54" i="5"/>
  <c r="M54" i="5"/>
  <c r="P26" i="5"/>
  <c r="M26" i="5"/>
  <c r="P22" i="5"/>
  <c r="P55" i="5" l="1"/>
  <c r="M55" i="5"/>
  <c r="P27" i="5" l="1"/>
  <c r="M77" i="5" l="1"/>
  <c r="P37" i="5"/>
  <c r="P44" i="5"/>
  <c r="P61" i="5"/>
  <c r="M61" i="5"/>
  <c r="P67" i="5" l="1"/>
  <c r="M67" i="5"/>
  <c r="M70" i="5"/>
  <c r="M79" i="5" l="1"/>
  <c r="P40" i="5" l="1"/>
  <c r="Y49" i="5" l="1"/>
  <c r="Z49" i="5"/>
  <c r="AA49" i="5" s="1"/>
  <c r="AB49" i="5"/>
  <c r="Y50" i="5"/>
  <c r="Z50" i="5"/>
  <c r="AA50" i="5" s="1"/>
  <c r="AB50" i="5"/>
  <c r="Y51" i="5"/>
  <c r="Z51" i="5"/>
  <c r="AA51" i="5" s="1"/>
  <c r="AB51" i="5"/>
  <c r="Y52" i="5"/>
  <c r="Z52" i="5"/>
  <c r="AA52" i="5" s="1"/>
  <c r="AB52" i="5"/>
  <c r="Y53" i="5"/>
  <c r="Z53" i="5"/>
  <c r="AA53" i="5" s="1"/>
  <c r="AB53" i="5"/>
  <c r="Y54" i="5"/>
  <c r="Z54" i="5"/>
  <c r="AA54" i="5" s="1"/>
  <c r="AB54" i="5"/>
  <c r="Y55" i="5"/>
  <c r="Z55" i="5"/>
  <c r="AA55" i="5" s="1"/>
  <c r="AB55" i="5"/>
  <c r="Y56" i="5"/>
  <c r="Z56" i="5"/>
  <c r="AA56" i="5" s="1"/>
  <c r="AB56" i="5"/>
  <c r="Y57" i="5"/>
  <c r="Z57" i="5"/>
  <c r="AA57" i="5" s="1"/>
  <c r="AB57" i="5"/>
  <c r="Y58" i="5"/>
  <c r="Z58" i="5"/>
  <c r="AA58" i="5" s="1"/>
  <c r="AB58" i="5"/>
  <c r="Y59" i="5"/>
  <c r="Z59" i="5"/>
  <c r="AA59" i="5" s="1"/>
  <c r="AB59" i="5"/>
  <c r="Y60" i="5"/>
  <c r="Z60" i="5"/>
  <c r="AA60" i="5" s="1"/>
  <c r="AB60" i="5"/>
  <c r="Y61" i="5"/>
  <c r="Z61" i="5"/>
  <c r="AA61" i="5" s="1"/>
  <c r="AB61" i="5"/>
  <c r="Y62" i="5"/>
  <c r="Z62" i="5"/>
  <c r="AA62" i="5" s="1"/>
  <c r="AB62" i="5"/>
  <c r="Y63" i="5"/>
  <c r="Z63" i="5"/>
  <c r="AA63" i="5" s="1"/>
  <c r="AB63" i="5"/>
  <c r="Y64" i="5"/>
  <c r="Z64" i="5"/>
  <c r="AA64" i="5" s="1"/>
  <c r="AB64" i="5"/>
  <c r="Y65" i="5"/>
  <c r="Z65" i="5"/>
  <c r="AA65" i="5" s="1"/>
  <c r="AB65" i="5"/>
  <c r="Y66" i="5"/>
  <c r="Z66" i="5"/>
  <c r="AA66" i="5" s="1"/>
  <c r="AB66" i="5"/>
  <c r="Y67" i="5"/>
  <c r="Z67" i="5"/>
  <c r="AA67" i="5" s="1"/>
  <c r="AB67" i="5"/>
  <c r="Z68" i="5"/>
  <c r="AA68" i="5" s="1"/>
  <c r="AB68" i="5"/>
  <c r="Z69" i="5"/>
  <c r="AA69" i="5" s="1"/>
  <c r="AB69" i="5"/>
  <c r="Y70" i="5"/>
  <c r="Z70" i="5"/>
  <c r="AA70" i="5" s="1"/>
  <c r="AB70" i="5"/>
  <c r="Y71" i="5"/>
  <c r="Z71" i="5"/>
  <c r="AA71" i="5" s="1"/>
  <c r="AB71" i="5"/>
  <c r="Z72" i="5"/>
  <c r="AA72" i="5" s="1"/>
  <c r="AB72" i="5"/>
  <c r="Z73" i="5"/>
  <c r="AA73" i="5" s="1"/>
  <c r="AB73" i="5"/>
  <c r="Z74" i="5"/>
  <c r="AA74" i="5" s="1"/>
  <c r="AB74" i="5"/>
  <c r="Z75" i="5"/>
  <c r="AA75" i="5" s="1"/>
  <c r="AB75" i="5"/>
  <c r="Z76" i="5"/>
  <c r="AA76" i="5" s="1"/>
  <c r="AB76" i="5"/>
  <c r="Z77" i="5"/>
  <c r="AA77" i="5" s="1"/>
  <c r="AB77" i="5"/>
  <c r="Z78" i="5"/>
  <c r="AA78" i="5" s="1"/>
  <c r="AB78" i="5"/>
  <c r="Z79" i="5"/>
  <c r="AA79" i="5" s="1"/>
  <c r="AB79" i="5"/>
  <c r="P34" i="5" l="1"/>
  <c r="P45" i="5"/>
  <c r="P20" i="5"/>
  <c r="P69" i="5"/>
  <c r="Y69" i="5" s="1"/>
  <c r="P72" i="5"/>
  <c r="Y72" i="5" s="1"/>
  <c r="P73" i="5"/>
  <c r="P74" i="5"/>
  <c r="Y74" i="5" s="1"/>
  <c r="P75" i="5"/>
  <c r="Y75" i="5" s="1"/>
  <c r="P76" i="5"/>
  <c r="Y76" i="5" s="1"/>
  <c r="P77" i="5"/>
  <c r="Y77" i="5" s="1"/>
  <c r="P78" i="5"/>
  <c r="Y78" i="5" s="1"/>
  <c r="P79" i="5"/>
  <c r="Y79" i="5" s="1"/>
  <c r="P68" i="5"/>
  <c r="Y68" i="5" s="1"/>
  <c r="Y73" i="5" l="1"/>
  <c r="P105" i="5"/>
  <c r="P107" i="5"/>
  <c r="AB15" i="5" l="1"/>
  <c r="Z15" i="5"/>
  <c r="AA15" i="5" s="1"/>
  <c r="Y15" i="5"/>
  <c r="AB19" i="5" l="1"/>
  <c r="AA19" i="5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7" i="5"/>
  <c r="AA27" i="5" s="1"/>
  <c r="Z28" i="5"/>
  <c r="AA28" i="5" s="1"/>
  <c r="Z29" i="5"/>
  <c r="AA29" i="5" s="1"/>
  <c r="Z30" i="5"/>
  <c r="AA30" i="5" s="1"/>
  <c r="Z31" i="5"/>
  <c r="AA31" i="5" s="1"/>
  <c r="Z32" i="5"/>
  <c r="AA32" i="5" s="1"/>
  <c r="Z33" i="5"/>
  <c r="AA33" i="5" s="1"/>
  <c r="Z34" i="5"/>
  <c r="AA34" i="5" s="1"/>
  <c r="Z35" i="5"/>
  <c r="AA35" i="5" s="1"/>
  <c r="Z36" i="5"/>
  <c r="AA36" i="5" s="1"/>
  <c r="Z37" i="5"/>
  <c r="AA37" i="5" s="1"/>
  <c r="Z38" i="5"/>
  <c r="AA38" i="5" s="1"/>
  <c r="Z39" i="5"/>
  <c r="AA39" i="5" s="1"/>
  <c r="Z40" i="5"/>
  <c r="AA40" i="5" s="1"/>
  <c r="Z41" i="5"/>
  <c r="AA41" i="5" s="1"/>
  <c r="Z42" i="5"/>
  <c r="AA42" i="5" s="1"/>
  <c r="Z43" i="5"/>
  <c r="AA43" i="5" s="1"/>
  <c r="Z44" i="5"/>
  <c r="AA44" i="5" s="1"/>
  <c r="Z45" i="5"/>
  <c r="AA45" i="5" s="1"/>
  <c r="Z46" i="5"/>
  <c r="AA46" i="5" s="1"/>
  <c r="Z47" i="5"/>
  <c r="AA47" i="5" s="1"/>
  <c r="Z48" i="5"/>
  <c r="AA48" i="5" s="1"/>
  <c r="Z80" i="5"/>
  <c r="AA80" i="5" s="1"/>
  <c r="Y34" i="5"/>
  <c r="Y20" i="5" l="1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80" i="5"/>
  <c r="AB21" i="5"/>
  <c r="M22" i="5"/>
  <c r="AB22" i="5" s="1"/>
  <c r="M23" i="5"/>
  <c r="AB23" i="5" s="1"/>
  <c r="M24" i="5"/>
  <c r="AB24" i="5" s="1"/>
  <c r="M25" i="5"/>
  <c r="AB25" i="5" s="1"/>
  <c r="AB26" i="5"/>
  <c r="M27" i="5"/>
  <c r="AB27" i="5" s="1"/>
  <c r="M28" i="5"/>
  <c r="AB28" i="5" s="1"/>
  <c r="M29" i="5"/>
  <c r="AB29" i="5" s="1"/>
  <c r="M30" i="5"/>
  <c r="AB30" i="5" s="1"/>
  <c r="AB31" i="5"/>
  <c r="M32" i="5"/>
  <c r="M33" i="5"/>
  <c r="AB33" i="5" s="1"/>
  <c r="AB34" i="5"/>
  <c r="AB35" i="5"/>
  <c r="M36" i="5"/>
  <c r="AB36" i="5" s="1"/>
  <c r="M37" i="5"/>
  <c r="AB37" i="5" s="1"/>
  <c r="M38" i="5"/>
  <c r="AB38" i="5" s="1"/>
  <c r="M39" i="5"/>
  <c r="AB39" i="5" s="1"/>
  <c r="M40" i="5"/>
  <c r="AB40" i="5" s="1"/>
  <c r="M41" i="5"/>
  <c r="AB41" i="5" s="1"/>
  <c r="M42" i="5"/>
  <c r="AB42" i="5" s="1"/>
  <c r="M43" i="5"/>
  <c r="AB43" i="5" s="1"/>
  <c r="M44" i="5"/>
  <c r="AB44" i="5" s="1"/>
  <c r="AB45" i="5"/>
  <c r="AB46" i="5"/>
  <c r="M47" i="5"/>
  <c r="AB47" i="5" s="1"/>
  <c r="M48" i="5"/>
  <c r="M80" i="5"/>
  <c r="AB80" i="5" s="1"/>
  <c r="AB20" i="5"/>
  <c r="AB48" i="5" l="1"/>
  <c r="M108" i="5"/>
  <c r="AB32" i="5"/>
  <c r="M107" i="5"/>
  <c r="M105" i="5"/>
  <c r="Y13" i="5" l="1"/>
  <c r="Y19" i="5"/>
  <c r="Z106" i="5" l="1"/>
  <c r="AB106" i="5"/>
  <c r="Y106" i="5"/>
  <c r="Z107" i="5" l="1"/>
  <c r="AB107" i="5"/>
  <c r="Z108" i="5"/>
  <c r="AB108" i="5"/>
  <c r="Y4" i="5"/>
  <c r="Z4" i="5"/>
  <c r="AA4" i="5" s="1"/>
  <c r="AB4" i="5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2" i="5"/>
  <c r="Z12" i="5"/>
  <c r="AA12" i="5" s="1"/>
  <c r="AB12" i="5"/>
  <c r="Z13" i="5"/>
  <c r="AA13" i="5" s="1"/>
  <c r="AB13" i="5"/>
  <c r="Y14" i="5"/>
  <c r="Z14" i="5"/>
  <c r="AA14" i="5" s="1"/>
  <c r="AB14" i="5"/>
  <c r="Y16" i="5"/>
  <c r="Z16" i="5"/>
  <c r="AA16" i="5" s="1"/>
  <c r="AB16" i="5"/>
  <c r="Y17" i="5"/>
  <c r="Z17" i="5"/>
  <c r="AA17" i="5" s="1"/>
  <c r="AB17" i="5"/>
  <c r="Y18" i="5"/>
  <c r="Z18" i="5"/>
  <c r="AA18" i="5" s="1"/>
  <c r="AB18" i="5"/>
  <c r="AB3" i="5"/>
  <c r="Z3" i="5"/>
  <c r="AA3" i="5" s="1"/>
  <c r="Y3" i="5"/>
  <c r="Y107" i="5" l="1"/>
  <c r="Y108" i="5"/>
  <c r="Z105" i="5" l="1"/>
  <c r="Y105" i="5"/>
  <c r="AB105" i="5"/>
</calcChain>
</file>

<file path=xl/sharedStrings.xml><?xml version="1.0" encoding="utf-8"?>
<sst xmlns="http://schemas.openxmlformats.org/spreadsheetml/2006/main" count="856" uniqueCount="471">
  <si>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</si>
  <si>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</si>
  <si>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</si>
  <si>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</si>
  <si>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</si>
  <si>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</si>
  <si>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</si>
  <si>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</si>
  <si>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</si>
  <si>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</si>
  <si>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</si>
  <si>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 (w zł)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</si>
  <si>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</si>
  <si>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</si>
  <si>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</si>
  <si>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</si>
  <si>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</si>
  <si>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</si>
  <si>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</si>
  <si>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</si>
  <si>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</si>
  <si>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</si>
  <si>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kontynuowane zadania wieloletnie</t>
  </si>
  <si>
    <t>nowe zadania jednoroczne</t>
  </si>
  <si>
    <t>nowe zadania wieloletnie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</si>
  <si>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</si>
  <si>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</si>
  <si>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</si>
  <si>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</t>
  </si>
  <si>
    <t>IX.2019-XI.2020</t>
  </si>
  <si>
    <t>K</t>
  </si>
  <si>
    <t>FDS-II-G-30/2019</t>
  </si>
  <si>
    <t>Gmina Miasto Świdnica</t>
  </si>
  <si>
    <t>świdnicki</t>
  </si>
  <si>
    <t>Rozbudowa wraz z przebudową ul. Kraszowickiej w Świdnicy - etap I i III</t>
  </si>
  <si>
    <t>IX.2019-IX.2021</t>
  </si>
  <si>
    <t>FDS-II-G-140/2019</t>
  </si>
  <si>
    <t>FDS-II-G-149/2019</t>
  </si>
  <si>
    <t>Miasto Wałbrzych</t>
  </si>
  <si>
    <t xml:space="preserve">Gmina Długołęka </t>
  </si>
  <si>
    <t>wałbrzyski</t>
  </si>
  <si>
    <t>wrocławski</t>
  </si>
  <si>
    <t xml:space="preserve">Rozbudowa ulicy Dunikowskiego w Wałbrzychu </t>
  </si>
  <si>
    <t>Przebudowa ul. Wiejskiej wraz z budową kanalizacji teletechnicznej w ul. Wiejskiej, w miejscowości Długołęka, gm. Długołęka - odcinek od przejazdu kolejowego do ul. Broniewskiego</t>
  </si>
  <si>
    <t>B</t>
  </si>
  <si>
    <t>IX.2019-VI.2021</t>
  </si>
  <si>
    <t>VI.2019-XII.2020</t>
  </si>
  <si>
    <t>FDS-II-G-52/2019</t>
  </si>
  <si>
    <t>Gmina Miejska Bolesławiec</t>
  </si>
  <si>
    <t>bolesławiecki</t>
  </si>
  <si>
    <t xml:space="preserve">Budowa drogi ul. Żołnierzy Wyklętych wraz z odwodnieniem i oświetleniem w Bolesławcu </t>
  </si>
  <si>
    <t>II.2019-VII.2020</t>
  </si>
  <si>
    <t>FDS-II-G-239/2019</t>
  </si>
  <si>
    <t>Gmina Polkowice</t>
  </si>
  <si>
    <t>polkowicki</t>
  </si>
  <si>
    <t xml:space="preserve">Budowa drogi Aleja Jana Pawła II w Polkowicach ( w pasie drogi nr 101119D, ul. Liliowa i drogi 101112D, ul. Jana Pawła II) </t>
  </si>
  <si>
    <t>VI.2019-VI.2021</t>
  </si>
  <si>
    <t>FDS-II-G-46/2019</t>
  </si>
  <si>
    <t xml:space="preserve">Gmina Bardo </t>
  </si>
  <si>
    <t>ząbkowicki</t>
  </si>
  <si>
    <t xml:space="preserve">Przebudowa ulicy Grunwaldzkiej w Bardzie wraz z infrastrukturą </t>
  </si>
  <si>
    <t>IX.2019-XII.2020</t>
  </si>
  <si>
    <t>FDS-II-G-100/2019</t>
  </si>
  <si>
    <t>FDS-II-G-69/2019</t>
  </si>
  <si>
    <t>Gmina Strzegom</t>
  </si>
  <si>
    <t>Gmina Jelcz-Laskowice</t>
  </si>
  <si>
    <t>oławski</t>
  </si>
  <si>
    <t>Przebudowa ciągu dróg gminnych nr 110734D i nr 121001D w Strzegomiu - etap II</t>
  </si>
  <si>
    <t>Remont dróg gminnych w Jelczu-Laskowicach: odcinek 1 - ul. Techników i ul. Fabryczna oraz odcinek 2 Aleja Młodych i ul. Inżynierska</t>
  </si>
  <si>
    <t>R</t>
  </si>
  <si>
    <t>FDS-II-G-216/2019</t>
  </si>
  <si>
    <t xml:space="preserve">Gmina Milicz </t>
  </si>
  <si>
    <t>milicki</t>
  </si>
  <si>
    <t xml:space="preserve">Przebudowa drogi gminnej na działce o nr 185 w miejscowości Niesułowice </t>
  </si>
  <si>
    <t>X.2019-XII.2020</t>
  </si>
  <si>
    <t>FDS-II-G-87/2019</t>
  </si>
  <si>
    <t>Gmina Udanin</t>
  </si>
  <si>
    <t>średzki</t>
  </si>
  <si>
    <t>Budowa drogi gminnej nr 107340D w miejscowości Konary</t>
  </si>
  <si>
    <t>IX.2019-IV.2021</t>
  </si>
  <si>
    <t>FDS-II-G-9/2019</t>
  </si>
  <si>
    <t>Gmina Trzebnica</t>
  </si>
  <si>
    <t>trzebnicki</t>
  </si>
  <si>
    <t>Przebudowa drogi gminnej między miejscowościami Cerekwica i Masłów w gminie Trzebnica</t>
  </si>
  <si>
    <t>FDS-II-G-219/2019</t>
  </si>
  <si>
    <t xml:space="preserve">Uzbrojenie obszaru w rejonie ulic Trzebnickiej, Dojazdowej i Akacjowej w Miliczu - budowa ulicy Lawendowej </t>
  </si>
  <si>
    <t>X.2019-XI.2020</t>
  </si>
  <si>
    <t>FDS-II-G-246/2019</t>
  </si>
  <si>
    <t>FDS-II-G-247/2019</t>
  </si>
  <si>
    <t>Gmina Polanica-Zdrój</t>
  </si>
  <si>
    <t>Budowa ul. Długosza w Wałbrzychu</t>
  </si>
  <si>
    <t>Przebudowa ul. Zwycięzców w Polanicy-Zdroju</t>
  </si>
  <si>
    <t>XI.2019-XI.2020</t>
  </si>
  <si>
    <t>IX2019-X2020</t>
  </si>
  <si>
    <t>FDS-II-G-249/2019</t>
  </si>
  <si>
    <t>Gmina Czarny Bór</t>
  </si>
  <si>
    <t>Przebudowa ulic Sportowej i Skalników w Czarnym Borze</t>
  </si>
  <si>
    <t>IX2019-XI2020</t>
  </si>
  <si>
    <t>FDS-II-G-251/2019</t>
  </si>
  <si>
    <t>Gmina Marcinowice</t>
  </si>
  <si>
    <t>Przebudowa drogi gminnej 111722D na odcinku od drogi powiatowej do końca zabudowań w miejscowości Strzelce</t>
  </si>
  <si>
    <t>02 23 02 2</t>
  </si>
  <si>
    <t>02 19 01 1</t>
  </si>
  <si>
    <t>02 01 01 1</t>
  </si>
  <si>
    <t>02 16 04 3</t>
  </si>
  <si>
    <t>02 24 01 3</t>
  </si>
  <si>
    <t>02 19 06 3</t>
  </si>
  <si>
    <t>02 15 03 3</t>
  </si>
  <si>
    <t>02 13 03 3</t>
  </si>
  <si>
    <t>02 18 05 2</t>
  </si>
  <si>
    <t>02 20 03 3</t>
  </si>
  <si>
    <t xml:space="preserve">02 13 03 3 </t>
  </si>
  <si>
    <t>02 08 05 1</t>
  </si>
  <si>
    <t>02 21 04 2</t>
  </si>
  <si>
    <t>02 19 05 2</t>
  </si>
  <si>
    <t>02 65 01 1</t>
  </si>
  <si>
    <t>W</t>
  </si>
  <si>
    <t>N</t>
  </si>
  <si>
    <t>V-IX 2020</t>
  </si>
  <si>
    <t>III-XII 2020</t>
  </si>
  <si>
    <t>V-VII 2020</t>
  </si>
  <si>
    <t>III-IX 2020</t>
  </si>
  <si>
    <t>III-X 2020</t>
  </si>
  <si>
    <t>III - IX 2020</t>
  </si>
  <si>
    <t>IV - IX 2020</t>
  </si>
  <si>
    <t>V-VI 2020</t>
  </si>
  <si>
    <t>V-XI 2020</t>
  </si>
  <si>
    <t>V - VII 2020</t>
  </si>
  <si>
    <t>IV - XI 2020</t>
  </si>
  <si>
    <t>VI - X 2020</t>
  </si>
  <si>
    <t>V - XI 2020</t>
  </si>
  <si>
    <t>VI - IX 2020</t>
  </si>
  <si>
    <t>A/2020/G-63</t>
  </si>
  <si>
    <t>A/2020/G-142</t>
  </si>
  <si>
    <t>A/2020/G-132</t>
  </si>
  <si>
    <t>A/2020/G-14</t>
  </si>
  <si>
    <t>A/2020/G-114</t>
  </si>
  <si>
    <t>A/2020/G-113</t>
  </si>
  <si>
    <t>A/2020/G-64</t>
  </si>
  <si>
    <t>A/2020/G-105</t>
  </si>
  <si>
    <t>A/2020/G-123</t>
  </si>
  <si>
    <t>A/2020/G-92</t>
  </si>
  <si>
    <t>A/2020/G-122</t>
  </si>
  <si>
    <t>A/2020/G-119</t>
  </si>
  <si>
    <t>A/2020/G-101</t>
  </si>
  <si>
    <t>A/2020/G-165</t>
  </si>
  <si>
    <t>A/2020/G-85</t>
  </si>
  <si>
    <t>A/2020/G-136</t>
  </si>
  <si>
    <t>A/2020/G-157</t>
  </si>
  <si>
    <t>A/2020/G-8</t>
  </si>
  <si>
    <t>A/2020/G-44</t>
  </si>
  <si>
    <t>A/2020/G-109</t>
  </si>
  <si>
    <t>A/2020/G-148</t>
  </si>
  <si>
    <t>A/2020/G-10</t>
  </si>
  <si>
    <t>A/2020/G-164</t>
  </si>
  <si>
    <t>A/2020/G-100</t>
  </si>
  <si>
    <t>A/2020/G-22</t>
  </si>
  <si>
    <t>A/2020/G-196</t>
  </si>
  <si>
    <t>A/2020/G-181</t>
  </si>
  <si>
    <t>A/2020/G-133</t>
  </si>
  <si>
    <t>A/2020/G-117</t>
  </si>
  <si>
    <t>A/2020/G-68</t>
  </si>
  <si>
    <t>A/2020/G-138</t>
  </si>
  <si>
    <t>A/2020/G-19</t>
  </si>
  <si>
    <t>A/2020/G-84</t>
  </si>
  <si>
    <t>A/2020/G-12</t>
  </si>
  <si>
    <t>A/2020/G-104</t>
  </si>
  <si>
    <t>A/2020/G-118</t>
  </si>
  <si>
    <t>A/2020/G-182</t>
  </si>
  <si>
    <t>A/2020/G-102</t>
  </si>
  <si>
    <t>A/2020/G-45</t>
  </si>
  <si>
    <t>A/2020/G-140</t>
  </si>
  <si>
    <t>A/2020/G-74</t>
  </si>
  <si>
    <t>A/2020/G-67</t>
  </si>
  <si>
    <t>A/2020/G-160</t>
  </si>
  <si>
    <t>A/2020/G-151</t>
  </si>
  <si>
    <t>A/2020/G-143</t>
  </si>
  <si>
    <t>A/2020/G-175</t>
  </si>
  <si>
    <t>A/2020/G-124</t>
  </si>
  <si>
    <t>A/2020/G-23</t>
  </si>
  <si>
    <t>A/2020/G-40</t>
  </si>
  <si>
    <t>A/2020/G-32</t>
  </si>
  <si>
    <t>A/2020/G-127</t>
  </si>
  <si>
    <t>A/2020/G-78</t>
  </si>
  <si>
    <t>A/2020/G-87</t>
  </si>
  <si>
    <t>A/2020/G-187</t>
  </si>
  <si>
    <t>A/2020/G-7</t>
  </si>
  <si>
    <t>A/2020/G-137</t>
  </si>
  <si>
    <t>A/2020/G-200</t>
  </si>
  <si>
    <t>A/2020/G-130</t>
  </si>
  <si>
    <t>A/2020/G-129</t>
  </si>
  <si>
    <t>A/2020/G-135</t>
  </si>
  <si>
    <t>A/2020/G-9</t>
  </si>
  <si>
    <t xml:space="preserve">Gmina Miejska Dzierżoniów </t>
  </si>
  <si>
    <t>Gmina Bielawa</t>
  </si>
  <si>
    <t>Gmina Miejska Kłodzko</t>
  </si>
  <si>
    <t>Gmina Miejska Lubin</t>
  </si>
  <si>
    <t>Gmina Żórawina</t>
  </si>
  <si>
    <t>Gmina Ziębice</t>
  </si>
  <si>
    <t>Gmina Kudowa - Zdrój</t>
  </si>
  <si>
    <t>Gmina Miejska Kamienna Góra</t>
  </si>
  <si>
    <t>Gmina Siechnice</t>
  </si>
  <si>
    <t>Gmina Świdnica</t>
  </si>
  <si>
    <t>Gmina Kłodzko</t>
  </si>
  <si>
    <t>Gmina Jaworzyna Śląska</t>
  </si>
  <si>
    <t>Gmina Głuszyca</t>
  </si>
  <si>
    <t>Gmina Miejska Zawidów</t>
  </si>
  <si>
    <t>Gmina Dzierżoniów</t>
  </si>
  <si>
    <t>Gmina Węgliniec</t>
  </si>
  <si>
    <t>Gmina Prochowice</t>
  </si>
  <si>
    <t>Gmina Dobroszyce</t>
  </si>
  <si>
    <t>Gmina Bolesławiec</t>
  </si>
  <si>
    <t xml:space="preserve">Gmina Łagiewniki </t>
  </si>
  <si>
    <t xml:space="preserve">Gmina Sobótka </t>
  </si>
  <si>
    <t>Gmina Świebodzice</t>
  </si>
  <si>
    <t>Gmina Radwanice</t>
  </si>
  <si>
    <t>Gmina Miejska Głogów</t>
  </si>
  <si>
    <t>Gmina Żmigród</t>
  </si>
  <si>
    <t xml:space="preserve">Gmina Kąty Wrocławskie </t>
  </si>
  <si>
    <t>Gmina Mieroszów</t>
  </si>
  <si>
    <t>Gmina Miejska Chojnów</t>
  </si>
  <si>
    <t>Gmina Miejska Oława</t>
  </si>
  <si>
    <t>Gmina Dobromierz</t>
  </si>
  <si>
    <t>Gmina Milicz</t>
  </si>
  <si>
    <t>Gmina Oborniki Śląskie</t>
  </si>
  <si>
    <t xml:space="preserve">Gmina Mieroszów </t>
  </si>
  <si>
    <t>Gmina Miejska Lubań</t>
  </si>
  <si>
    <t>Gmina Borów</t>
  </si>
  <si>
    <t>Gmina Oleśnica</t>
  </si>
  <si>
    <t>Gmina Lubin</t>
  </si>
  <si>
    <t>Gmina Jedlina-Zdrój</t>
  </si>
  <si>
    <t xml:space="preserve">Gmina Wisznia Mała </t>
  </si>
  <si>
    <t>Gmina Nowogrodziec</t>
  </si>
  <si>
    <t xml:space="preserve">Gmina Syców </t>
  </si>
  <si>
    <t>Gmina Gromadka</t>
  </si>
  <si>
    <t>Gmina Warta Bolesławiecka</t>
  </si>
  <si>
    <t>dzierżoniowski</t>
  </si>
  <si>
    <t>kłodzki</t>
  </si>
  <si>
    <t>lubiński</t>
  </si>
  <si>
    <t xml:space="preserve">wrocławski </t>
  </si>
  <si>
    <t>kamiennogórski</t>
  </si>
  <si>
    <t>zgorzelecki</t>
  </si>
  <si>
    <t>legnicki</t>
  </si>
  <si>
    <t>oleśnicki</t>
  </si>
  <si>
    <t xml:space="preserve">dzierżoniowski </t>
  </si>
  <si>
    <t>głogowski</t>
  </si>
  <si>
    <t>lubański</t>
  </si>
  <si>
    <t>strzeliński</t>
  </si>
  <si>
    <t xml:space="preserve">trzebnicki </t>
  </si>
  <si>
    <t>Przebudowa ul. Złotej od ronda Polskiego Państwa Podziemnego do ul. Akacjowej w Dzierżoniowie wraz z przebudową skrzyżowania z ul. Korczaka</t>
  </si>
  <si>
    <t>Rozbudowa drogi gminnej nr 117899D (ul. 1-go Maja) wraz z przebudową drogi gminnej nr 117885D w Bielawie</t>
  </si>
  <si>
    <t>Przebudowa ul. Dusznickiej w Kłodzku od skrzyżowania z ul. Noworudzką do skrzyżowania z ul. Objazdową</t>
  </si>
  <si>
    <t>Rozbudowa z przebudową ul. Pogodnej w Świdnicy - etap II przebudowa ul. Pogodnej w km 0+000 -0+218 i 0+000 - 0+114</t>
  </si>
  <si>
    <t xml:space="preserve">Przebudowa ul. Jana Pawła II w Lubinie (II etap) </t>
  </si>
  <si>
    <t>Przebudowa drogi gminnej w miejscowości Skalice</t>
  </si>
  <si>
    <t>Przebudowa ul. Szkolnej w Kudowie-Zdroju</t>
  </si>
  <si>
    <t>Przebudowa ul. Kusocińskiego w Lubinie (etap I i II)</t>
  </si>
  <si>
    <t>Przebudowa ul. Papieża Jana Pawła II w Kamiennej Górze</t>
  </si>
  <si>
    <t>Przebudowa ulicy Łąkowej w Świętej Katarzynie oraz budowa I etapu ulicy Świętego Krzyża w Siechnicach w ramach drogi gminnej nr 107039D</t>
  </si>
  <si>
    <t>Budowa drogi do terenów inwestycyjnych w Bielawie, łączącej ul. Księdza Jerzego Popiełuszki i ul. Księdza Romana Biskupa - etap II</t>
  </si>
  <si>
    <t>Przebudowa i rozbudowa publicznej drogi gminnej nr 112503D w miejscowości Witoszów Dolny</t>
  </si>
  <si>
    <t>Remont mostu wraz z elementami uszkodzonej nawierzchni na dojazdach w ciągu drogi gminnej nr 118931D we wsi Ołdrzychowice Kłodzkie</t>
  </si>
  <si>
    <t>Remont drogi gminnej nr 111229 na odcinku Jaworzyna Śląska - Bolesławice</t>
  </si>
  <si>
    <t>Poprawa bezpieczeństwa ruchu drogowego poprzez remont dróg gminnych ul. Częstochowska wraz z mostem i ul. Dolna w Głuszycy</t>
  </si>
  <si>
    <t xml:space="preserve">Przebudowa ulicy Plac Zwycięstwa w Zawidowie </t>
  </si>
  <si>
    <t xml:space="preserve">Przebudowa drogi gminnej ul. Widokowej w miejscowości Włóki </t>
  </si>
  <si>
    <t xml:space="preserve">Budowa dróg wraz z oświetleniem w rejonie ulicy Ptasia - Widok w Bolesławcu </t>
  </si>
  <si>
    <t>Budowa ulicy Pięknej w Kłodzku</t>
  </si>
  <si>
    <t>Przebudowa drogi gminnej nr 103639D - ul. Sikorskiego w Węglińcu</t>
  </si>
  <si>
    <t>Przebudowa ulicy Pocztowej w Prochowicach wraz z budową kanalizacji deszczowej na odcinku od skrzyżowania z ul. Ciepłą do drogi krajowej nr 94</t>
  </si>
  <si>
    <t>Przebudowa drogi gminnej Pszenno - Miłochów</t>
  </si>
  <si>
    <t>Przebudowa dróg na os. Kolorowym w Dzierżoniowie - II Etap</t>
  </si>
  <si>
    <t>Przebudowa drogi gminnej nr 101973D (ul. Lipowej) w Dobroszycach</t>
  </si>
  <si>
    <t>Budowa drogi (dz. nr 304, 601) obręb Kruszyn oraz (dz. nr 674, 675) obręb Kraśnik Górny</t>
  </si>
  <si>
    <t xml:space="preserve">Przebudowa drogi gminnej na terenie przemysłowym w miejscowości Łagiewniki, działki nr 219/2, 219/10, 219/24, 219/25, 219/32, 219/38, 219/40 obręb Łagiewniki </t>
  </si>
  <si>
    <t>Przebudowa ul. Wierzbowej w Lubinie</t>
  </si>
  <si>
    <t>Przebudowa ul. Gwarków w Lubinie</t>
  </si>
  <si>
    <t>Remont ulicy Dworcowej i Stacyjnej w miejscowości Sobótka</t>
  </si>
  <si>
    <t>Rozbudowa ulicy Wiosennej w Żernikach Wrocławskich</t>
  </si>
  <si>
    <t xml:space="preserve">Remont drogi gminnej ulicy Aleje Lipowe w Świebodzicach wraz z remontem oświetlenia i doświetleniem przejść dla pieszych </t>
  </si>
  <si>
    <t>Remont fragmentu ul. Lompy wraz z mostem nad rzeką Bóbr w Kamiennej Górze</t>
  </si>
  <si>
    <t>Budowa drogi gminnej wraz z kanalizacją deszczową oraz oświetleniem drogowym w miejscowości Radwanice</t>
  </si>
  <si>
    <t>Remont jezdni ul. Kazimierza Sprawiedliwego wraz z odwodnieniem w Głogowie</t>
  </si>
  <si>
    <t>Remont drogi gminnej Osiek - Bukołowo</t>
  </si>
  <si>
    <t xml:space="preserve">Remont drogi gminnej w miejscowości Sokolniki, działki nr 62/1 i 57 obręb Sokolniki </t>
  </si>
  <si>
    <t xml:space="preserve">Rewitalicacja Rynku w Kątach Wrocławskich - etap IV </t>
  </si>
  <si>
    <t>Przebudowa mostu na terenie Gminy Mieroszów w miejscowości Sokołowsko zlokalizowanego w ciągu drogi gminnej nr 116279D</t>
  </si>
  <si>
    <t>Przebudowa drogi nr 104383D - ul. Asnyka w Chojnowie</t>
  </si>
  <si>
    <t>Budowa drogi gminnej na osiedlu Nowy Otok w Oławie - ul. Gajowa</t>
  </si>
  <si>
    <t>Remont części drogi gminnej nr 112337D o nawierzchni z betonu asfaltowego w miejscowości Czernica</t>
  </si>
  <si>
    <t xml:space="preserve">Remont dróg gminnych ul. Marii Skłodowskiej-Curie i ul. Romana Zmorskiego w Sobótce - III etap </t>
  </si>
  <si>
    <t xml:space="preserve">Przebudowa ul. Sybiraków w Kątach Wrocławskich </t>
  </si>
  <si>
    <t xml:space="preserve">Rozbudowa i przebudowa drogi gminnej wraz z budową infrastruktury technicznej i zjazdów na posesje w miejscowości Miłochowice i Pogórzyno </t>
  </si>
  <si>
    <t>Przebudowa drogi ul. Klonowa i ul. Polna w miejscowości Wilczyn</t>
  </si>
  <si>
    <t xml:space="preserve">Przebudowa mostu na terenie gminy Mieroszów w miejscowości Unisław Śląski </t>
  </si>
  <si>
    <t>Przebudowa drogi ul. Tkackiej, Mikołaja i Granicznej wraz z odwodnieniem i oświetleniem w Lubaniu</t>
  </si>
  <si>
    <t xml:space="preserve">Przebudowa dróg ul. Zwycięstwa, Kościuszki, Norwida w Kątach Wrocławskich - etap I </t>
  </si>
  <si>
    <t xml:space="preserve">Przebudowa ulic Brzozowej, Sportowej i Klonowej w Dobroszycach, wraz z budową kanalizacji deszczowej </t>
  </si>
  <si>
    <t>Przebudowa drogi gminnej 107344D w miejscowości Jarostów</t>
  </si>
  <si>
    <t>Przebudowa drogi gminnej 111633D od drogi powiatowej nr 3048D do miejsocowści Siemianów</t>
  </si>
  <si>
    <t>Przebudowa drogi gminnej dz. nr 218 w obrębie ewidencyjnym Krzeczyn</t>
  </si>
  <si>
    <t>Przebudowa z rozbudową drogi gminnej nr 103051D Miroszowice - Kłopotów - Etap II</t>
  </si>
  <si>
    <t>Przebudowa drogi ul. Jodłowa w m. Jedlina-Zdrój (dz. nr 679/7, 679/14, 448, 306/3, 446/2 obręb Jedlina-Zdrój)</t>
  </si>
  <si>
    <t xml:space="preserve">Przebudowa al.. Brzozowej i Sosonowej w miejscowości Ligota Piękna gmina Wisznia Mała </t>
  </si>
  <si>
    <t>Remont drogi gminnej ne 116946D ul. Kościelnej w Mościsku</t>
  </si>
  <si>
    <t>Budowa drogi do nieruchomości nr 1351/11 w SSE</t>
  </si>
  <si>
    <t>Przebudowa ulicy Stalowej w Jelczu-Laskowicach</t>
  </si>
  <si>
    <t>Przebudowa drogi gminnej nr 101680D - ul. Lawendowej w Sycowie w celu poprawy standardów technicznych oraz zwiększenia dostępności transportowej do ośrodków gospodarczych i dostępu obszarow wiejskich</t>
  </si>
  <si>
    <t>Budowa drogi gminnej w Wierzbowej</t>
  </si>
  <si>
    <t>Przebudowa drogi gminnej na dz. nr 386 i cz. dz. nr 379/3 w miejscowości Szczytnica - etap I</t>
  </si>
  <si>
    <t>02 02 02 1</t>
  </si>
  <si>
    <t>02 02 01 1</t>
  </si>
  <si>
    <t>02 08 02 1</t>
  </si>
  <si>
    <t>02 11 01 1</t>
  </si>
  <si>
    <t xml:space="preserve">02 23 09 2 </t>
  </si>
  <si>
    <t>02 24 06 3</t>
  </si>
  <si>
    <t>02 08 03 1</t>
  </si>
  <si>
    <t>02 07 01 1</t>
  </si>
  <si>
    <t>02 23 08 3</t>
  </si>
  <si>
    <t>02 09 05 2</t>
  </si>
  <si>
    <t>02 19 07 2</t>
  </si>
  <si>
    <t>02 08 07 2</t>
  </si>
  <si>
    <t>02 19 04 3</t>
  </si>
  <si>
    <t>02 25 01 1</t>
  </si>
  <si>
    <t xml:space="preserve">02 08 02 1 </t>
  </si>
  <si>
    <t>02 25 06 3</t>
  </si>
  <si>
    <t>02 09 07 3</t>
  </si>
  <si>
    <t>02 18 03 2</t>
  </si>
  <si>
    <t>02 14 03 2</t>
  </si>
  <si>
    <t>02 01 02 2</t>
  </si>
  <si>
    <t>02 02 06 2</t>
  </si>
  <si>
    <t>02 19 02 1</t>
  </si>
  <si>
    <t>02 16 06 2</t>
  </si>
  <si>
    <t>02 03 01 1</t>
  </si>
  <si>
    <t>02 20 06 3</t>
  </si>
  <si>
    <t>02 23 04 3</t>
  </si>
  <si>
    <t>02 09 01 1</t>
  </si>
  <si>
    <t>02 15 01 1</t>
  </si>
  <si>
    <t xml:space="preserve">02 19 03 2 </t>
  </si>
  <si>
    <t>02 20 01 3</t>
  </si>
  <si>
    <t>02 10 01 1</t>
  </si>
  <si>
    <t>02 17 01 2</t>
  </si>
  <si>
    <t>02 14 06 2</t>
  </si>
  <si>
    <t>02 11 02 2</t>
  </si>
  <si>
    <t>02 21 02 1</t>
  </si>
  <si>
    <t>02 20 04 2</t>
  </si>
  <si>
    <t>02 01 04 3</t>
  </si>
  <si>
    <t>02 14 07 3</t>
  </si>
  <si>
    <t>02 01 03 2</t>
  </si>
  <si>
    <t>02 01 06 2</t>
  </si>
  <si>
    <t>III-XI 2020</t>
  </si>
  <si>
    <t>III - XII 2020</t>
  </si>
  <si>
    <t>IV - X 2020</t>
  </si>
  <si>
    <t>IV 2020- V 2021</t>
  </si>
  <si>
    <t>IV  - X 2020</t>
  </si>
  <si>
    <t>VI-XII 2020</t>
  </si>
  <si>
    <t>I  - XII 2020</t>
  </si>
  <si>
    <t>III - XI 2020</t>
  </si>
  <si>
    <t>II - XI 2020</t>
  </si>
  <si>
    <t>V - X 2020</t>
  </si>
  <si>
    <t>II 2020- I 2021</t>
  </si>
  <si>
    <t>XI 2020 - XII 2021</t>
  </si>
  <si>
    <t>VI 2020 - XII 2021</t>
  </si>
  <si>
    <t>III-2020-IV 2021</t>
  </si>
  <si>
    <t>III 2020 - VII 2021</t>
  </si>
  <si>
    <t>V 2020 - VII 2022</t>
  </si>
  <si>
    <t>IV 2020 - XI 2021</t>
  </si>
  <si>
    <t>III - X 2020</t>
  </si>
  <si>
    <t>I-XII 2020</t>
  </si>
  <si>
    <t>V 2020 - XI 2021</t>
  </si>
  <si>
    <t>V 2020 - VIII 2021</t>
  </si>
  <si>
    <t>II - X 2020</t>
  </si>
  <si>
    <t>IV-XII 2020</t>
  </si>
  <si>
    <t>VII 2020 - VI 2021</t>
  </si>
  <si>
    <t>III - VI 2020</t>
  </si>
  <si>
    <t>III 2020 - XII 2021</t>
  </si>
  <si>
    <t>V 2020 - X 2021</t>
  </si>
  <si>
    <t>V 2020- X 2021</t>
  </si>
  <si>
    <t>IV-VI 2020</t>
  </si>
  <si>
    <t>IV - VI 2020</t>
  </si>
  <si>
    <t>IV-X 2020</t>
  </si>
  <si>
    <t>IX 2019 IX 2020</t>
  </si>
  <si>
    <t>A/2020/G-49</t>
  </si>
  <si>
    <t xml:space="preserve">Gmina Polanica-Zdrój </t>
  </si>
  <si>
    <t>Przebudowa ulicy Zakopiańskiej w Polanicy-Zdroju</t>
  </si>
  <si>
    <t>A/2020/G-48</t>
  </si>
  <si>
    <t xml:space="preserve">Przebudowa ulicy Orkana w Polanicy-Zdroju </t>
  </si>
  <si>
    <t>Gmina Wołów</t>
  </si>
  <si>
    <t>02 16 05 3</t>
  </si>
  <si>
    <t>02 11 03 2</t>
  </si>
  <si>
    <t>02 22 03 3</t>
  </si>
  <si>
    <t>górowski</t>
  </si>
  <si>
    <t>wołowski</t>
  </si>
  <si>
    <t>FDS-II-G-215/2019</t>
  </si>
  <si>
    <t xml:space="preserve">Przebudowa dróg w miejscowości Duchowo, gmina Milicz - etap I </t>
  </si>
  <si>
    <t>02 23 07 4</t>
  </si>
  <si>
    <t>02 21 06 4</t>
  </si>
  <si>
    <t>02 21 05 4</t>
  </si>
  <si>
    <t>Budowa dróg gminnych w Żórawinie (ul. Produkcyjna, Hurtowa, Magazynowa)</t>
  </si>
  <si>
    <t xml:space="preserve">Gmina Miękinia </t>
  </si>
  <si>
    <t xml:space="preserve">Przebudowa drogi gminnej nr 104909D relacji Miękinia - Klęka </t>
  </si>
  <si>
    <t>Gmina Ząbkowice Śląskie</t>
  </si>
  <si>
    <t>Gmina Niemcza</t>
  </si>
  <si>
    <t>Gmina Wińsko</t>
  </si>
  <si>
    <t>Gmina Szczytna</t>
  </si>
  <si>
    <t>Gmina Rudna</t>
  </si>
  <si>
    <t>Gmina Przemków</t>
  </si>
  <si>
    <t>Gmina Ciepłowody</t>
  </si>
  <si>
    <t>Gmina Niechlów</t>
  </si>
  <si>
    <t>Poprawa bezpieczeństwa ruchu drogowego poprzez przebudowę ulicy Ignacego Daszyńskiego w Ząbkowicach Śląskich</t>
  </si>
  <si>
    <t>Budowa drogi gminnej nr  103047D Chróstnik-Osiek</t>
  </si>
  <si>
    <t>Remont drogi gminnej nr 103048D pomiędzy miejscowościami Gorzelin i Raszówka</t>
  </si>
  <si>
    <t>Przebudowa dróg gminnych  nr 119715D, 119684D wraz z przebudową sieci kanalizacji deszczowej ul. Polna i ul. Gagarina w Bystrzycy Kłodzkiej</t>
  </si>
  <si>
    <t>Przebudowa gminnej drogi 117495D dz. Nr ew. 35 obręb Stasin gmina Niemcza</t>
  </si>
  <si>
    <t>Przebudowa drogi gminnej z miejscowości Stryjno do miejscowości Grzeszyn</t>
  </si>
  <si>
    <t>Przebudowa drogi gminnej w miejscowości Szczepanów, działka nr 228</t>
  </si>
  <si>
    <t>Przebudowa ulic Szpitalnej , Kołłątaja i Kopernika w Szczytnej</t>
  </si>
  <si>
    <t>Przebudowa drogi gminnej nr 117508D Osiedle Słoneczne w Niemczy dz. Nr ew. 397/43,397/45, 397/46, 397/5 obręb Stare Miasto</t>
  </si>
  <si>
    <t>Przebudowa drogi gminnej ul. W. Szymborskiej wraz z odcinkiem ulicy W. Broniewskiego w Marcinowicach</t>
  </si>
  <si>
    <t>Przebudowa drogi gminnej nr 116286D ul. Leśna w Mieroszowie</t>
  </si>
  <si>
    <t>Budowa drogi na dz. 2/2; 3/22 w miejscowości Biedrzychowa, gmina Polkowice.</t>
  </si>
  <si>
    <t>Remont drogi gminnej nr 101161D Radoszyce - Chobienia</t>
  </si>
  <si>
    <t>Remont drogi gminnej w miejsowości Przemków obejmujący część ulicy Głogowskiej, Plac Wolności i Wiśniowej.</t>
  </si>
  <si>
    <t>Remont dróg gminnych nr 116283D ul. Dolnej oraz nr 116298D ul. Przejazd w Mieroszowie</t>
  </si>
  <si>
    <t>Przebudowa drogi gminnej oznaczonj numerami działek 33/12-33/16, 33/22. 40, 316/1 oraz 316/2 w miejscowości Niechlów</t>
  </si>
  <si>
    <t>Przebudowa drogi gminnej nr 118122D na odcinku 246 mb - ul. Osiedle, 57-211Ciepłowody</t>
  </si>
  <si>
    <t>Przebudowa drogi gminnej nr 118122D na odcinku 691.65 mb - ul. Osiedle, 57-211Ciepłowody</t>
  </si>
  <si>
    <t>II-XI 2020</t>
  </si>
  <si>
    <t>IV-VIII 2020</t>
  </si>
  <si>
    <t>VIII 2020-VI 2021</t>
  </si>
  <si>
    <t>IV 2020-VIII 2020</t>
  </si>
  <si>
    <t>I-XI 2020</t>
  </si>
  <si>
    <t>II-XII 2020</t>
  </si>
  <si>
    <t>IX 2020-VIII 2021</t>
  </si>
  <si>
    <t>I-IX 2020</t>
  </si>
  <si>
    <t>III-VII 2020</t>
  </si>
  <si>
    <t>V-XII 2020</t>
  </si>
  <si>
    <t>Gmina Bystrzyca Kłodzka</t>
  </si>
  <si>
    <t>Poprawa bezpieczeństwa ruchu drogowego poprzez remont dróg gminnych ul. Górna, ul. Przemysłowa, ul. Niecała w Głuszycy</t>
  </si>
  <si>
    <t>Remont drogi gminnej nr 102789D w obrębie ewidencyjnym Stobno i Mojęcice</t>
  </si>
  <si>
    <t>02 24 05 4</t>
  </si>
  <si>
    <t>02 08 06 4</t>
  </si>
  <si>
    <t>02 02 07 3</t>
  </si>
  <si>
    <t>02 22 02 2</t>
  </si>
  <si>
    <t>02 08 14 3</t>
  </si>
  <si>
    <t>02 21 06 3</t>
  </si>
  <si>
    <t>02 24 02 2</t>
  </si>
  <si>
    <t>02 04 03 2</t>
  </si>
  <si>
    <t>A/2020/G-97</t>
  </si>
  <si>
    <t>A/2020/G-166</t>
  </si>
  <si>
    <t>A/2020/G-82</t>
  </si>
  <si>
    <t>A/2020/G-79</t>
  </si>
  <si>
    <t>A/2020/G-70</t>
  </si>
  <si>
    <t>A/2020/G-27</t>
  </si>
  <si>
    <t>A/2020/G-179</t>
  </si>
  <si>
    <t>A/2020/G-206</t>
  </si>
  <si>
    <t>A/2020/G-145</t>
  </si>
  <si>
    <t>A/2020/G-25</t>
  </si>
  <si>
    <t>A/2020/G-93</t>
  </si>
  <si>
    <t>A/2020/G-94</t>
  </si>
  <si>
    <t>A/2020/G-81</t>
  </si>
  <si>
    <t>A/2020/G-106</t>
  </si>
  <si>
    <t>A/2020/G-197</t>
  </si>
  <si>
    <t>A/2020/G-96</t>
  </si>
  <si>
    <t>A/2020/G-52</t>
  </si>
  <si>
    <t>A/2020/G-51</t>
  </si>
  <si>
    <t>A/2020/G-172</t>
  </si>
  <si>
    <t xml:space="preserve">A/2020/G-62  rezygnacja beneficjenta z realizacji zadania </t>
  </si>
  <si>
    <t>A/2020/G-159 rezygnacja</t>
  </si>
  <si>
    <t xml:space="preserve">A/2020/G-162 rezygnacja </t>
  </si>
  <si>
    <t>102*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</si>
</sst>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6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1" fillId="0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2" borderId="2" xfId="0" applyNumberFormat="1" applyFont="1" applyFill="1" applyBorder="1" applyAlignment="1">
      <alignment vertical="center"/>
    </xf>
    <xf numFmtId="0" fontId="0" fillId="2" borderId="0" xfId="0" applyFill="1"/>
    <xf numFmtId="4" fontId="9" fillId="2" borderId="2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9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9" fontId="14" fillId="2" borderId="0" xfId="2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0" borderId="0" xfId="0" applyFont="1" applyAlignment="1">
      <alignment horizontal="center" vertical="center"/>
    </xf>
    <xf numFmtId="9" fontId="14" fillId="3" borderId="0" xfId="2" applyFont="1" applyFill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0" fontId="14" fillId="0" borderId="0" xfId="0" applyFont="1"/>
    <xf numFmtId="4" fontId="11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 vertical="center"/>
    </xf>
    <xf numFmtId="4" fontId="1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4" fontId="9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4" fontId="0" fillId="0" borderId="0" xfId="0" applyNumberFormat="1"/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9" fontId="14" fillId="4" borderId="0" xfId="2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 vertical="center"/>
    </xf>
    <xf numFmtId="9" fontId="10" fillId="4" borderId="0" xfId="2" applyFont="1" applyFill="1" applyAlignment="1">
      <alignment horizontal="center" vertical="center"/>
    </xf>
    <xf numFmtId="4" fontId="10" fillId="4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9" fontId="15" fillId="0" borderId="0" xfId="2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/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3" borderId="0" xfId="2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5">
    <cellStyle name="Dziesiętny 2" xfId="4"/>
    <cellStyle name="Normalny" xfId="0" builtinId="0"/>
    <cellStyle name="Normalny 2" xfId="3"/>
    <cellStyle name="Normalny 3" xfId="1"/>
    <cellStyle name="Procentowy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"/>
  <sheetViews>
    <sheetView showGridLines="0" tabSelected="1" view="pageBreakPreview" zoomScale="90" zoomScaleNormal="80" zoomScaleSheetLayoutView="90" workbookViewId="0">
      <selection activeCell="AA104" sqref="AA104"/>
    </sheetView>
  </sheetViews>
  <sheetFormatPr defaultColWidth="9.140625" defaultRowHeight="15" x14ac:dyDescent="0.25"/>
  <cols>
    <col min="1" max="1" width="5" style="1" customWidth="1"/>
    <col min="2" max="2" width="12" style="1" customWidth="1"/>
    <col min="3" max="3" width="12.42578125" style="1" customWidth="1"/>
    <col min="4" max="4" width="14.5703125" style="2" customWidth="1"/>
    <col min="5" max="5" width="10.7109375" style="1" customWidth="1"/>
    <col min="6" max="6" width="14.42578125" style="1" customWidth="1"/>
    <col min="7" max="7" width="38.7109375" style="2" customWidth="1"/>
    <col min="8" max="8" width="8.7109375" style="1" customWidth="1"/>
    <col min="9" max="10" width="15.85546875" style="1" customWidth="1"/>
    <col min="11" max="11" width="15.5703125" style="3" customWidth="1"/>
    <col min="12" max="13" width="15.5703125" style="2" customWidth="1"/>
    <col min="14" max="14" width="10.85546875" style="1" customWidth="1"/>
    <col min="15" max="15" width="14.7109375" style="2" customWidth="1"/>
    <col min="16" max="16" width="14.7109375" style="10" customWidth="1"/>
    <col min="17" max="18" width="14.7109375" style="2" customWidth="1"/>
    <col min="19" max="24" width="10.7109375" style="2" customWidth="1"/>
    <col min="25" max="27" width="15.7109375" style="5" customWidth="1"/>
    <col min="28" max="28" width="15.7109375" style="2" customWidth="1"/>
    <col min="29" max="16384" width="9.140625" style="2"/>
  </cols>
  <sheetData>
    <row r="1" spans="1:28" ht="33.75" customHeight="1" x14ac:dyDescent="0.25">
      <c r="A1" s="94" t="s">
        <v>0</v>
      </c>
      <c r="B1" s="94" t="s">
        <v>1</v>
      </c>
      <c r="C1" s="101" t="s">
        <v>26</v>
      </c>
      <c r="D1" s="95" t="s">
        <v>2</v>
      </c>
      <c r="E1" s="94" t="s">
        <v>21</v>
      </c>
      <c r="F1" s="95" t="s">
        <v>10</v>
      </c>
      <c r="G1" s="94" t="s">
        <v>3</v>
      </c>
      <c r="H1" s="94" t="s">
        <v>14</v>
      </c>
      <c r="I1" s="94" t="s">
        <v>4</v>
      </c>
      <c r="J1" s="94" t="s">
        <v>15</v>
      </c>
      <c r="K1" s="100" t="s">
        <v>5</v>
      </c>
      <c r="L1" s="94" t="s">
        <v>11</v>
      </c>
      <c r="M1" s="95" t="s">
        <v>8</v>
      </c>
      <c r="N1" s="94" t="s">
        <v>6</v>
      </c>
      <c r="O1" s="94" t="s">
        <v>7</v>
      </c>
      <c r="P1" s="94"/>
      <c r="Q1" s="94"/>
      <c r="R1" s="94"/>
      <c r="S1" s="94"/>
      <c r="T1" s="94"/>
      <c r="U1" s="94"/>
      <c r="V1" s="94"/>
      <c r="W1" s="94"/>
      <c r="X1" s="94"/>
    </row>
    <row r="2" spans="1:28" ht="32.25" customHeight="1" x14ac:dyDescent="0.25">
      <c r="A2" s="94"/>
      <c r="B2" s="94"/>
      <c r="C2" s="102"/>
      <c r="D2" s="96"/>
      <c r="E2" s="94"/>
      <c r="F2" s="96"/>
      <c r="G2" s="94"/>
      <c r="H2" s="94"/>
      <c r="I2" s="94"/>
      <c r="J2" s="94"/>
      <c r="K2" s="100"/>
      <c r="L2" s="94"/>
      <c r="M2" s="96"/>
      <c r="N2" s="94"/>
      <c r="O2" s="44">
        <v>2019</v>
      </c>
      <c r="P2" s="61">
        <v>2020</v>
      </c>
      <c r="Q2" s="44">
        <v>2021</v>
      </c>
      <c r="R2" s="44">
        <v>2022</v>
      </c>
      <c r="S2" s="44">
        <v>2023</v>
      </c>
      <c r="T2" s="44">
        <v>2024</v>
      </c>
      <c r="U2" s="44">
        <v>2025</v>
      </c>
      <c r="V2" s="44">
        <v>2026</v>
      </c>
      <c r="W2" s="44">
        <v>2027</v>
      </c>
      <c r="X2" s="44">
        <v>2028</v>
      </c>
      <c r="Y2" s="1" t="s">
        <v>17</v>
      </c>
      <c r="Z2" s="1" t="s">
        <v>18</v>
      </c>
      <c r="AA2" s="1" t="s">
        <v>19</v>
      </c>
      <c r="AB2" s="6" t="s">
        <v>20</v>
      </c>
    </row>
    <row r="3" spans="1:28" s="32" customFormat="1" ht="24" x14ac:dyDescent="0.2">
      <c r="A3" s="57">
        <v>1</v>
      </c>
      <c r="B3" s="49" t="s">
        <v>31</v>
      </c>
      <c r="C3" s="45" t="s">
        <v>30</v>
      </c>
      <c r="D3" s="39" t="s">
        <v>32</v>
      </c>
      <c r="E3" s="47" t="s">
        <v>102</v>
      </c>
      <c r="F3" s="49" t="s">
        <v>33</v>
      </c>
      <c r="G3" s="38" t="s">
        <v>34</v>
      </c>
      <c r="H3" s="49" t="s">
        <v>28</v>
      </c>
      <c r="I3" s="53">
        <v>0.72499999999999998</v>
      </c>
      <c r="J3" s="54" t="s">
        <v>35</v>
      </c>
      <c r="K3" s="40">
        <v>5867182.3200000003</v>
      </c>
      <c r="L3" s="14">
        <v>2933591.16</v>
      </c>
      <c r="M3" s="37">
        <v>2933591.16</v>
      </c>
      <c r="N3" s="51">
        <v>0.5</v>
      </c>
      <c r="O3" s="12">
        <v>522818.79</v>
      </c>
      <c r="P3" s="12">
        <v>1182916.53</v>
      </c>
      <c r="Q3" s="42">
        <v>1227855.8400000001</v>
      </c>
      <c r="R3" s="60"/>
      <c r="S3" s="15"/>
      <c r="T3" s="15"/>
      <c r="U3" s="15"/>
      <c r="V3" s="15"/>
      <c r="W3" s="15"/>
      <c r="X3" s="15"/>
      <c r="Y3" s="29" t="b">
        <f t="shared" ref="Y3" si="0">L3=SUM(O3:X3)</f>
        <v>1</v>
      </c>
      <c r="Z3" s="30">
        <f t="shared" ref="Z3" si="1">ROUND(L3/K3,4)</f>
        <v>0.5</v>
      </c>
      <c r="AA3" s="31" t="b">
        <f t="shared" ref="AA3" si="2">Z3=N3</f>
        <v>1</v>
      </c>
      <c r="AB3" s="31" t="b">
        <f t="shared" ref="AB3" si="3">K3=L3+M3</f>
        <v>1</v>
      </c>
    </row>
    <row r="4" spans="1:28" s="32" customFormat="1" ht="24" x14ac:dyDescent="0.2">
      <c r="A4" s="57">
        <v>2</v>
      </c>
      <c r="B4" s="49" t="s">
        <v>36</v>
      </c>
      <c r="C4" s="45" t="s">
        <v>30</v>
      </c>
      <c r="D4" s="39" t="s">
        <v>38</v>
      </c>
      <c r="E4" s="47" t="s">
        <v>115</v>
      </c>
      <c r="F4" s="49" t="s">
        <v>40</v>
      </c>
      <c r="G4" s="38" t="s">
        <v>42</v>
      </c>
      <c r="H4" s="49" t="s">
        <v>44</v>
      </c>
      <c r="I4" s="53">
        <v>0.73699999999999999</v>
      </c>
      <c r="J4" s="54" t="s">
        <v>45</v>
      </c>
      <c r="K4" s="40">
        <v>7612348.7400000002</v>
      </c>
      <c r="L4" s="14">
        <v>3806174.37</v>
      </c>
      <c r="M4" s="40">
        <v>3806174.37</v>
      </c>
      <c r="N4" s="51">
        <v>0.5</v>
      </c>
      <c r="O4" s="12">
        <v>96908.5</v>
      </c>
      <c r="P4" s="12">
        <v>2295000</v>
      </c>
      <c r="Q4" s="42">
        <v>1414265.87</v>
      </c>
      <c r="R4" s="60"/>
      <c r="S4" s="15"/>
      <c r="T4" s="15"/>
      <c r="U4" s="15"/>
      <c r="V4" s="15"/>
      <c r="W4" s="15"/>
      <c r="X4" s="15"/>
      <c r="Y4" s="29" t="b">
        <f t="shared" ref="Y4:Y107" si="4">L4=SUM(O4:X4)</f>
        <v>1</v>
      </c>
      <c r="Z4" s="30">
        <f t="shared" ref="Z4:Z107" si="5">ROUND(L4/K4,4)</f>
        <v>0.5</v>
      </c>
      <c r="AA4" s="31" t="b">
        <f t="shared" ref="AA4:AA81" si="6">Z4=N4</f>
        <v>1</v>
      </c>
      <c r="AB4" s="31" t="b">
        <f t="shared" ref="AB4:AB107" si="7">K4=L4+M4</f>
        <v>1</v>
      </c>
    </row>
    <row r="5" spans="1:28" s="32" customFormat="1" ht="60" x14ac:dyDescent="0.2">
      <c r="A5" s="57">
        <v>3</v>
      </c>
      <c r="B5" s="49" t="s">
        <v>37</v>
      </c>
      <c r="C5" s="45" t="s">
        <v>30</v>
      </c>
      <c r="D5" s="39" t="s">
        <v>39</v>
      </c>
      <c r="E5" s="47" t="s">
        <v>101</v>
      </c>
      <c r="F5" s="49" t="s">
        <v>41</v>
      </c>
      <c r="G5" s="38" t="s">
        <v>43</v>
      </c>
      <c r="H5" s="49" t="s">
        <v>28</v>
      </c>
      <c r="I5" s="53">
        <v>0.66500000000000004</v>
      </c>
      <c r="J5" s="54" t="s">
        <v>46</v>
      </c>
      <c r="K5" s="40">
        <v>3173400</v>
      </c>
      <c r="L5" s="14">
        <v>1586700</v>
      </c>
      <c r="M5" s="40">
        <v>1586700</v>
      </c>
      <c r="N5" s="51">
        <v>0.5</v>
      </c>
      <c r="O5" s="12">
        <v>515985</v>
      </c>
      <c r="P5" s="12">
        <v>1070715</v>
      </c>
      <c r="Q5" s="42"/>
      <c r="R5" s="60"/>
      <c r="S5" s="15"/>
      <c r="T5" s="15"/>
      <c r="U5" s="15"/>
      <c r="V5" s="15"/>
      <c r="W5" s="15"/>
      <c r="X5" s="15"/>
      <c r="Y5" s="29" t="b">
        <f t="shared" si="4"/>
        <v>1</v>
      </c>
      <c r="Z5" s="30">
        <f t="shared" si="5"/>
        <v>0.5</v>
      </c>
      <c r="AA5" s="31" t="b">
        <f t="shared" si="6"/>
        <v>1</v>
      </c>
      <c r="AB5" s="31" t="b">
        <f t="shared" si="7"/>
        <v>1</v>
      </c>
    </row>
    <row r="6" spans="1:28" s="32" customFormat="1" ht="24" x14ac:dyDescent="0.2">
      <c r="A6" s="57">
        <v>4</v>
      </c>
      <c r="B6" s="49" t="s">
        <v>47</v>
      </c>
      <c r="C6" s="45" t="s">
        <v>30</v>
      </c>
      <c r="D6" s="39" t="s">
        <v>48</v>
      </c>
      <c r="E6" s="47" t="s">
        <v>103</v>
      </c>
      <c r="F6" s="49" t="s">
        <v>49</v>
      </c>
      <c r="G6" s="38" t="s">
        <v>50</v>
      </c>
      <c r="H6" s="49" t="s">
        <v>44</v>
      </c>
      <c r="I6" s="53">
        <v>0.184</v>
      </c>
      <c r="J6" s="54" t="s">
        <v>51</v>
      </c>
      <c r="K6" s="40">
        <v>627979.07999999996</v>
      </c>
      <c r="L6" s="14">
        <v>313989.53999999998</v>
      </c>
      <c r="M6" s="40">
        <v>313989.53999999998</v>
      </c>
      <c r="N6" s="51">
        <v>0.5</v>
      </c>
      <c r="O6" s="12">
        <v>23438</v>
      </c>
      <c r="P6" s="12">
        <v>290551.53999999998</v>
      </c>
      <c r="Q6" s="42"/>
      <c r="R6" s="60"/>
      <c r="S6" s="15"/>
      <c r="T6" s="15"/>
      <c r="U6" s="15"/>
      <c r="V6" s="15"/>
      <c r="W6" s="15"/>
      <c r="X6" s="15"/>
      <c r="Y6" s="29" t="b">
        <f t="shared" si="4"/>
        <v>1</v>
      </c>
      <c r="Z6" s="30">
        <f t="shared" si="5"/>
        <v>0.5</v>
      </c>
      <c r="AA6" s="31" t="b">
        <f t="shared" si="6"/>
        <v>1</v>
      </c>
      <c r="AB6" s="31" t="b">
        <f t="shared" si="7"/>
        <v>1</v>
      </c>
    </row>
    <row r="7" spans="1:28" s="32" customFormat="1" ht="36" x14ac:dyDescent="0.2">
      <c r="A7" s="57">
        <v>5</v>
      </c>
      <c r="B7" s="49" t="s">
        <v>52</v>
      </c>
      <c r="C7" s="45" t="s">
        <v>30</v>
      </c>
      <c r="D7" s="39" t="s">
        <v>53</v>
      </c>
      <c r="E7" s="47" t="s">
        <v>104</v>
      </c>
      <c r="F7" s="49" t="s">
        <v>54</v>
      </c>
      <c r="G7" s="38" t="s">
        <v>55</v>
      </c>
      <c r="H7" s="49" t="s">
        <v>44</v>
      </c>
      <c r="I7" s="53">
        <v>2.343</v>
      </c>
      <c r="J7" s="54" t="s">
        <v>56</v>
      </c>
      <c r="K7" s="40">
        <v>32625674</v>
      </c>
      <c r="L7" s="14">
        <v>16312837</v>
      </c>
      <c r="M7" s="40">
        <v>16312837</v>
      </c>
      <c r="N7" s="51">
        <v>0.5</v>
      </c>
      <c r="O7" s="12">
        <v>5000000</v>
      </c>
      <c r="P7" s="12">
        <v>5500000</v>
      </c>
      <c r="Q7" s="42">
        <v>5812837</v>
      </c>
      <c r="R7" s="60"/>
      <c r="S7" s="15"/>
      <c r="T7" s="15"/>
      <c r="U7" s="15"/>
      <c r="V7" s="15"/>
      <c r="W7" s="15"/>
      <c r="X7" s="15"/>
      <c r="Y7" s="29" t="b">
        <f t="shared" si="4"/>
        <v>1</v>
      </c>
      <c r="Z7" s="30">
        <f t="shared" si="5"/>
        <v>0.5</v>
      </c>
      <c r="AA7" s="31" t="b">
        <f t="shared" si="6"/>
        <v>1</v>
      </c>
      <c r="AB7" s="31" t="b">
        <f t="shared" si="7"/>
        <v>1</v>
      </c>
    </row>
    <row r="8" spans="1:28" s="32" customFormat="1" ht="24" x14ac:dyDescent="0.2">
      <c r="A8" s="57">
        <v>6</v>
      </c>
      <c r="B8" s="49" t="s">
        <v>57</v>
      </c>
      <c r="C8" s="45" t="s">
        <v>30</v>
      </c>
      <c r="D8" s="39" t="s">
        <v>58</v>
      </c>
      <c r="E8" s="47" t="s">
        <v>105</v>
      </c>
      <c r="F8" s="49" t="s">
        <v>59</v>
      </c>
      <c r="G8" s="38" t="s">
        <v>60</v>
      </c>
      <c r="H8" s="49" t="s">
        <v>28</v>
      </c>
      <c r="I8" s="53">
        <v>0.85</v>
      </c>
      <c r="J8" s="54" t="s">
        <v>61</v>
      </c>
      <c r="K8" s="40">
        <v>2003387.15</v>
      </c>
      <c r="L8" s="14">
        <v>1402371</v>
      </c>
      <c r="M8" s="40">
        <v>601016.15</v>
      </c>
      <c r="N8" s="51">
        <v>0.7</v>
      </c>
      <c r="O8" s="12">
        <v>13396.9</v>
      </c>
      <c r="P8" s="12">
        <v>1388974.1</v>
      </c>
      <c r="Q8" s="42"/>
      <c r="R8" s="60"/>
      <c r="S8" s="15"/>
      <c r="T8" s="15"/>
      <c r="U8" s="15"/>
      <c r="V8" s="15"/>
      <c r="W8" s="15"/>
      <c r="X8" s="15"/>
      <c r="Y8" s="29" t="b">
        <f t="shared" si="4"/>
        <v>1</v>
      </c>
      <c r="Z8" s="30">
        <f t="shared" si="5"/>
        <v>0.7</v>
      </c>
      <c r="AA8" s="31" t="b">
        <f t="shared" si="6"/>
        <v>1</v>
      </c>
      <c r="AB8" s="31" t="b">
        <f t="shared" si="7"/>
        <v>1</v>
      </c>
    </row>
    <row r="9" spans="1:28" s="32" customFormat="1" ht="24" x14ac:dyDescent="0.2">
      <c r="A9" s="57">
        <v>7</v>
      </c>
      <c r="B9" s="49" t="s">
        <v>62</v>
      </c>
      <c r="C9" s="45" t="s">
        <v>30</v>
      </c>
      <c r="D9" s="39" t="s">
        <v>64</v>
      </c>
      <c r="E9" s="47" t="s">
        <v>106</v>
      </c>
      <c r="F9" s="49" t="s">
        <v>33</v>
      </c>
      <c r="G9" s="38" t="s">
        <v>67</v>
      </c>
      <c r="H9" s="49" t="s">
        <v>28</v>
      </c>
      <c r="I9" s="53">
        <v>1.0029999999999999</v>
      </c>
      <c r="J9" s="54" t="s">
        <v>29</v>
      </c>
      <c r="K9" s="40">
        <v>1700394.68</v>
      </c>
      <c r="L9" s="14">
        <v>1020236.8</v>
      </c>
      <c r="M9" s="40">
        <v>680157.87999999989</v>
      </c>
      <c r="N9" s="51">
        <v>0.6</v>
      </c>
      <c r="O9" s="12">
        <v>147546.07999999999</v>
      </c>
      <c r="P9" s="12">
        <v>872690.72</v>
      </c>
      <c r="Q9" s="42"/>
      <c r="R9" s="60"/>
      <c r="S9" s="15"/>
      <c r="T9" s="15"/>
      <c r="U9" s="15"/>
      <c r="V9" s="15"/>
      <c r="W9" s="15"/>
      <c r="X9" s="15"/>
      <c r="Y9" s="29" t="b">
        <f t="shared" si="4"/>
        <v>1</v>
      </c>
      <c r="Z9" s="30">
        <f t="shared" si="5"/>
        <v>0.6</v>
      </c>
      <c r="AA9" s="31" t="b">
        <f t="shared" si="6"/>
        <v>1</v>
      </c>
      <c r="AB9" s="31" t="b">
        <f t="shared" si="7"/>
        <v>1</v>
      </c>
    </row>
    <row r="10" spans="1:28" s="32" customFormat="1" ht="36" x14ac:dyDescent="0.2">
      <c r="A10" s="57">
        <v>8</v>
      </c>
      <c r="B10" s="49" t="s">
        <v>63</v>
      </c>
      <c r="C10" s="45" t="s">
        <v>30</v>
      </c>
      <c r="D10" s="39" t="s">
        <v>65</v>
      </c>
      <c r="E10" s="47" t="s">
        <v>107</v>
      </c>
      <c r="F10" s="49" t="s">
        <v>66</v>
      </c>
      <c r="G10" s="38" t="s">
        <v>68</v>
      </c>
      <c r="H10" s="49" t="s">
        <v>69</v>
      </c>
      <c r="I10" s="53">
        <v>3.7530000000000001</v>
      </c>
      <c r="J10" s="54" t="s">
        <v>61</v>
      </c>
      <c r="K10" s="40">
        <v>5221766.09</v>
      </c>
      <c r="L10" s="14">
        <v>2610883.04</v>
      </c>
      <c r="M10" s="40">
        <v>2610883.0499999998</v>
      </c>
      <c r="N10" s="51">
        <v>0.5</v>
      </c>
      <c r="O10" s="12">
        <v>1026533.47</v>
      </c>
      <c r="P10" s="12">
        <v>1584349.57</v>
      </c>
      <c r="Q10" s="42"/>
      <c r="R10" s="60"/>
      <c r="S10" s="15"/>
      <c r="T10" s="15"/>
      <c r="U10" s="15"/>
      <c r="V10" s="15"/>
      <c r="W10" s="15"/>
      <c r="X10" s="15"/>
      <c r="Y10" s="29" t="b">
        <f t="shared" si="4"/>
        <v>1</v>
      </c>
      <c r="Z10" s="30">
        <f t="shared" si="5"/>
        <v>0.5</v>
      </c>
      <c r="AA10" s="31" t="b">
        <f t="shared" si="6"/>
        <v>1</v>
      </c>
      <c r="AB10" s="31" t="b">
        <f t="shared" si="7"/>
        <v>1</v>
      </c>
    </row>
    <row r="11" spans="1:28" s="32" customFormat="1" ht="24" x14ac:dyDescent="0.2">
      <c r="A11" s="57">
        <v>9</v>
      </c>
      <c r="B11" s="49" t="s">
        <v>70</v>
      </c>
      <c r="C11" s="45" t="s">
        <v>30</v>
      </c>
      <c r="D11" s="39" t="s">
        <v>71</v>
      </c>
      <c r="E11" s="47" t="s">
        <v>108</v>
      </c>
      <c r="F11" s="49" t="s">
        <v>72</v>
      </c>
      <c r="G11" s="38" t="s">
        <v>73</v>
      </c>
      <c r="H11" s="49" t="s">
        <v>28</v>
      </c>
      <c r="I11" s="53">
        <v>0.64700000000000002</v>
      </c>
      <c r="J11" s="54" t="s">
        <v>74</v>
      </c>
      <c r="K11" s="40">
        <v>1191550.08</v>
      </c>
      <c r="L11" s="14">
        <v>834085.06</v>
      </c>
      <c r="M11" s="40">
        <v>357465.02</v>
      </c>
      <c r="N11" s="51">
        <v>0.7</v>
      </c>
      <c r="O11" s="12">
        <v>14000</v>
      </c>
      <c r="P11" s="12">
        <v>820085.06</v>
      </c>
      <c r="Q11" s="42"/>
      <c r="R11" s="60"/>
      <c r="S11" s="15"/>
      <c r="T11" s="15"/>
      <c r="U11" s="15"/>
      <c r="V11" s="15"/>
      <c r="W11" s="15"/>
      <c r="X11" s="15"/>
      <c r="Y11" s="29" t="b">
        <f t="shared" si="4"/>
        <v>1</v>
      </c>
      <c r="Z11" s="30">
        <f t="shared" si="5"/>
        <v>0.7</v>
      </c>
      <c r="AA11" s="31" t="b">
        <f t="shared" si="6"/>
        <v>1</v>
      </c>
      <c r="AB11" s="31" t="b">
        <f t="shared" si="7"/>
        <v>1</v>
      </c>
    </row>
    <row r="12" spans="1:28" s="32" customFormat="1" ht="24" x14ac:dyDescent="0.2">
      <c r="A12" s="57">
        <v>10</v>
      </c>
      <c r="B12" s="49" t="s">
        <v>75</v>
      </c>
      <c r="C12" s="45" t="s">
        <v>30</v>
      </c>
      <c r="D12" s="39" t="s">
        <v>76</v>
      </c>
      <c r="E12" s="47" t="s">
        <v>109</v>
      </c>
      <c r="F12" s="49" t="s">
        <v>77</v>
      </c>
      <c r="G12" s="38" t="s">
        <v>78</v>
      </c>
      <c r="H12" s="49" t="s">
        <v>44</v>
      </c>
      <c r="I12" s="53">
        <v>0.46100000000000002</v>
      </c>
      <c r="J12" s="54" t="s">
        <v>79</v>
      </c>
      <c r="K12" s="40">
        <v>923763.83</v>
      </c>
      <c r="L12" s="14">
        <v>554258.30000000005</v>
      </c>
      <c r="M12" s="40">
        <v>369505.53</v>
      </c>
      <c r="N12" s="51">
        <v>0.6</v>
      </c>
      <c r="O12" s="12">
        <v>22170</v>
      </c>
      <c r="P12" s="12">
        <v>277129.48</v>
      </c>
      <c r="Q12" s="42">
        <v>254958.82</v>
      </c>
      <c r="R12" s="60"/>
      <c r="S12" s="15"/>
      <c r="T12" s="15"/>
      <c r="U12" s="15"/>
      <c r="V12" s="15"/>
      <c r="W12" s="15"/>
      <c r="X12" s="15"/>
      <c r="Y12" s="29" t="b">
        <f t="shared" si="4"/>
        <v>1</v>
      </c>
      <c r="Z12" s="30">
        <f t="shared" si="5"/>
        <v>0.6</v>
      </c>
      <c r="AA12" s="31" t="b">
        <f t="shared" si="6"/>
        <v>1</v>
      </c>
      <c r="AB12" s="31" t="b">
        <f t="shared" si="7"/>
        <v>1</v>
      </c>
    </row>
    <row r="13" spans="1:28" s="32" customFormat="1" ht="36" x14ac:dyDescent="0.2">
      <c r="A13" s="57">
        <v>11</v>
      </c>
      <c r="B13" s="49" t="s">
        <v>80</v>
      </c>
      <c r="C13" s="45" t="s">
        <v>30</v>
      </c>
      <c r="D13" s="39" t="s">
        <v>81</v>
      </c>
      <c r="E13" s="47" t="s">
        <v>110</v>
      </c>
      <c r="F13" s="49" t="s">
        <v>82</v>
      </c>
      <c r="G13" s="38" t="s">
        <v>83</v>
      </c>
      <c r="H13" s="49" t="s">
        <v>28</v>
      </c>
      <c r="I13" s="53">
        <v>2.625</v>
      </c>
      <c r="J13" s="54" t="s">
        <v>61</v>
      </c>
      <c r="K13" s="40">
        <v>2336629.2999999998</v>
      </c>
      <c r="L13" s="14">
        <v>1168314.6499999999</v>
      </c>
      <c r="M13" s="40">
        <v>1168314.6499999999</v>
      </c>
      <c r="N13" s="51">
        <v>0.5</v>
      </c>
      <c r="O13" s="41">
        <v>162279</v>
      </c>
      <c r="P13" s="12">
        <v>1006035.6499999999</v>
      </c>
      <c r="Q13" s="42"/>
      <c r="R13" s="60"/>
      <c r="S13" s="15"/>
      <c r="T13" s="15"/>
      <c r="U13" s="15"/>
      <c r="V13" s="15"/>
      <c r="W13" s="15"/>
      <c r="X13" s="15"/>
      <c r="Y13" s="29" t="b">
        <f t="shared" si="4"/>
        <v>1</v>
      </c>
      <c r="Z13" s="30">
        <f t="shared" si="5"/>
        <v>0.5</v>
      </c>
      <c r="AA13" s="31" t="b">
        <f t="shared" si="6"/>
        <v>1</v>
      </c>
      <c r="AB13" s="31" t="b">
        <f t="shared" si="7"/>
        <v>1</v>
      </c>
    </row>
    <row r="14" spans="1:28" s="32" customFormat="1" ht="36" x14ac:dyDescent="0.2">
      <c r="A14" s="57">
        <v>12</v>
      </c>
      <c r="B14" s="49" t="s">
        <v>84</v>
      </c>
      <c r="C14" s="45" t="s">
        <v>30</v>
      </c>
      <c r="D14" s="39" t="s">
        <v>71</v>
      </c>
      <c r="E14" s="47" t="s">
        <v>111</v>
      </c>
      <c r="F14" s="49" t="s">
        <v>72</v>
      </c>
      <c r="G14" s="38" t="s">
        <v>85</v>
      </c>
      <c r="H14" s="49" t="s">
        <v>44</v>
      </c>
      <c r="I14" s="53">
        <v>0.67</v>
      </c>
      <c r="J14" s="54" t="s">
        <v>86</v>
      </c>
      <c r="K14" s="40">
        <v>3670796.48</v>
      </c>
      <c r="L14" s="14">
        <v>2569557.54</v>
      </c>
      <c r="M14" s="40">
        <v>1101238.94</v>
      </c>
      <c r="N14" s="51">
        <v>0.7</v>
      </c>
      <c r="O14" s="12">
        <v>9856.44</v>
      </c>
      <c r="P14" s="12">
        <v>2559701.1</v>
      </c>
      <c r="Q14" s="42"/>
      <c r="R14" s="60"/>
      <c r="S14" s="15"/>
      <c r="T14" s="15"/>
      <c r="U14" s="15"/>
      <c r="V14" s="15"/>
      <c r="W14" s="15"/>
      <c r="X14" s="15"/>
      <c r="Y14" s="29" t="b">
        <f t="shared" si="4"/>
        <v>1</v>
      </c>
      <c r="Z14" s="30">
        <f t="shared" si="5"/>
        <v>0.7</v>
      </c>
      <c r="AA14" s="31" t="b">
        <f t="shared" si="6"/>
        <v>1</v>
      </c>
      <c r="AB14" s="31" t="b">
        <f t="shared" si="7"/>
        <v>1</v>
      </c>
    </row>
    <row r="15" spans="1:28" s="32" customFormat="1" ht="24" x14ac:dyDescent="0.2">
      <c r="A15" s="57">
        <v>13</v>
      </c>
      <c r="B15" s="49" t="s">
        <v>393</v>
      </c>
      <c r="C15" s="45" t="s">
        <v>30</v>
      </c>
      <c r="D15" s="39" t="s">
        <v>71</v>
      </c>
      <c r="E15" s="47" t="s">
        <v>111</v>
      </c>
      <c r="F15" s="49" t="s">
        <v>72</v>
      </c>
      <c r="G15" s="38" t="s">
        <v>394</v>
      </c>
      <c r="H15" s="49" t="s">
        <v>28</v>
      </c>
      <c r="I15" s="53">
        <v>0.86699999999999999</v>
      </c>
      <c r="J15" s="54" t="s">
        <v>74</v>
      </c>
      <c r="K15" s="40">
        <v>895076.79</v>
      </c>
      <c r="L15" s="14">
        <v>626553.75</v>
      </c>
      <c r="M15" s="40">
        <v>268523.03999999998</v>
      </c>
      <c r="N15" s="51">
        <v>0.7</v>
      </c>
      <c r="O15" s="12">
        <v>14000</v>
      </c>
      <c r="P15" s="12">
        <v>612553.75</v>
      </c>
      <c r="Q15" s="42"/>
      <c r="R15" s="60"/>
      <c r="S15" s="15"/>
      <c r="T15" s="15"/>
      <c r="U15" s="15"/>
      <c r="V15" s="15"/>
      <c r="W15" s="15"/>
      <c r="X15" s="15"/>
      <c r="Y15" s="29" t="b">
        <f t="shared" si="4"/>
        <v>1</v>
      </c>
      <c r="Z15" s="30">
        <f t="shared" si="5"/>
        <v>0.7</v>
      </c>
      <c r="AA15" s="31" t="b">
        <f t="shared" si="6"/>
        <v>1</v>
      </c>
      <c r="AB15" s="31" t="b">
        <f t="shared" si="7"/>
        <v>1</v>
      </c>
    </row>
    <row r="16" spans="1:28" s="32" customFormat="1" ht="24" x14ac:dyDescent="0.2">
      <c r="A16" s="57">
        <v>14</v>
      </c>
      <c r="B16" s="49" t="s">
        <v>87</v>
      </c>
      <c r="C16" s="45" t="s">
        <v>30</v>
      </c>
      <c r="D16" s="39" t="s">
        <v>38</v>
      </c>
      <c r="E16" s="47" t="s">
        <v>115</v>
      </c>
      <c r="F16" s="49" t="s">
        <v>40</v>
      </c>
      <c r="G16" s="38" t="s">
        <v>90</v>
      </c>
      <c r="H16" s="49" t="s">
        <v>44</v>
      </c>
      <c r="I16" s="53">
        <v>0.47</v>
      </c>
      <c r="J16" s="54" t="s">
        <v>92</v>
      </c>
      <c r="K16" s="40">
        <v>1820038.03</v>
      </c>
      <c r="L16" s="14">
        <v>1456030.42</v>
      </c>
      <c r="M16" s="40">
        <v>364007.61</v>
      </c>
      <c r="N16" s="51">
        <v>0.8</v>
      </c>
      <c r="O16" s="12">
        <v>248000</v>
      </c>
      <c r="P16" s="12">
        <v>1208030.42</v>
      </c>
      <c r="Q16" s="42"/>
      <c r="R16" s="60"/>
      <c r="S16" s="15"/>
      <c r="T16" s="15"/>
      <c r="U16" s="15"/>
      <c r="V16" s="15"/>
      <c r="W16" s="15"/>
      <c r="X16" s="15"/>
      <c r="Y16" s="29" t="b">
        <f t="shared" si="4"/>
        <v>1</v>
      </c>
      <c r="Z16" s="30">
        <f t="shared" si="5"/>
        <v>0.8</v>
      </c>
      <c r="AA16" s="31" t="b">
        <f t="shared" si="6"/>
        <v>1</v>
      </c>
      <c r="AB16" s="31" t="b">
        <f t="shared" si="7"/>
        <v>1</v>
      </c>
    </row>
    <row r="17" spans="1:28" s="32" customFormat="1" ht="24" x14ac:dyDescent="0.2">
      <c r="A17" s="57">
        <v>15</v>
      </c>
      <c r="B17" s="49" t="s">
        <v>88</v>
      </c>
      <c r="C17" s="45" t="s">
        <v>30</v>
      </c>
      <c r="D17" s="39" t="s">
        <v>89</v>
      </c>
      <c r="E17" s="47" t="s">
        <v>112</v>
      </c>
      <c r="F17" s="49" t="s">
        <v>40</v>
      </c>
      <c r="G17" s="38" t="s">
        <v>91</v>
      </c>
      <c r="H17" s="49" t="s">
        <v>28</v>
      </c>
      <c r="I17" s="53">
        <v>0.67400000000000004</v>
      </c>
      <c r="J17" s="54" t="s">
        <v>93</v>
      </c>
      <c r="K17" s="40">
        <v>2296797.36</v>
      </c>
      <c r="L17" s="14">
        <v>1837437.89</v>
      </c>
      <c r="M17" s="40">
        <v>459359.47</v>
      </c>
      <c r="N17" s="51">
        <v>0.8</v>
      </c>
      <c r="O17" s="12">
        <v>266516.21000000002</v>
      </c>
      <c r="P17" s="12">
        <v>1570921.68</v>
      </c>
      <c r="Q17" s="42"/>
      <c r="R17" s="60"/>
      <c r="S17" s="15"/>
      <c r="T17" s="15"/>
      <c r="U17" s="15"/>
      <c r="V17" s="15"/>
      <c r="W17" s="15"/>
      <c r="X17" s="15"/>
      <c r="Y17" s="29" t="b">
        <f t="shared" si="4"/>
        <v>1</v>
      </c>
      <c r="Z17" s="30">
        <f t="shared" si="5"/>
        <v>0.8</v>
      </c>
      <c r="AA17" s="31" t="b">
        <f t="shared" si="6"/>
        <v>1</v>
      </c>
      <c r="AB17" s="31" t="b">
        <f t="shared" si="7"/>
        <v>1</v>
      </c>
    </row>
    <row r="18" spans="1:28" s="32" customFormat="1" ht="24" x14ac:dyDescent="0.2">
      <c r="A18" s="57">
        <v>16</v>
      </c>
      <c r="B18" s="49" t="s">
        <v>94</v>
      </c>
      <c r="C18" s="45" t="s">
        <v>30</v>
      </c>
      <c r="D18" s="39" t="s">
        <v>95</v>
      </c>
      <c r="E18" s="47" t="s">
        <v>113</v>
      </c>
      <c r="F18" s="49" t="s">
        <v>40</v>
      </c>
      <c r="G18" s="38" t="s">
        <v>96</v>
      </c>
      <c r="H18" s="49" t="s">
        <v>28</v>
      </c>
      <c r="I18" s="53">
        <v>0.94099999999999995</v>
      </c>
      <c r="J18" s="54" t="s">
        <v>97</v>
      </c>
      <c r="K18" s="40">
        <v>2739210</v>
      </c>
      <c r="L18" s="14">
        <v>2191368</v>
      </c>
      <c r="M18" s="40">
        <v>547842</v>
      </c>
      <c r="N18" s="51">
        <v>0.8</v>
      </c>
      <c r="O18" s="12">
        <v>822833.83</v>
      </c>
      <c r="P18" s="12">
        <v>1368534.17</v>
      </c>
      <c r="Q18" s="42"/>
      <c r="R18" s="60"/>
      <c r="S18" s="15"/>
      <c r="T18" s="15"/>
      <c r="U18" s="15"/>
      <c r="V18" s="15"/>
      <c r="W18" s="15"/>
      <c r="X18" s="15"/>
      <c r="Y18" s="29" t="b">
        <f t="shared" si="4"/>
        <v>1</v>
      </c>
      <c r="Z18" s="30">
        <f t="shared" si="5"/>
        <v>0.8</v>
      </c>
      <c r="AA18" s="31" t="b">
        <f t="shared" si="6"/>
        <v>1</v>
      </c>
      <c r="AB18" s="31" t="b">
        <f t="shared" si="7"/>
        <v>1</v>
      </c>
    </row>
    <row r="19" spans="1:28" s="32" customFormat="1" ht="36" x14ac:dyDescent="0.2">
      <c r="A19" s="57">
        <v>17</v>
      </c>
      <c r="B19" s="49" t="s">
        <v>98</v>
      </c>
      <c r="C19" s="45" t="s">
        <v>30</v>
      </c>
      <c r="D19" s="39" t="s">
        <v>99</v>
      </c>
      <c r="E19" s="47" t="s">
        <v>114</v>
      </c>
      <c r="F19" s="49" t="s">
        <v>33</v>
      </c>
      <c r="G19" s="38" t="s">
        <v>100</v>
      </c>
      <c r="H19" s="49" t="s">
        <v>28</v>
      </c>
      <c r="I19" s="53">
        <v>0.66800000000000004</v>
      </c>
      <c r="J19" s="54" t="s">
        <v>97</v>
      </c>
      <c r="K19" s="40">
        <v>1276516.18</v>
      </c>
      <c r="L19" s="14">
        <v>975996.35</v>
      </c>
      <c r="M19" s="40">
        <v>300519.82999999996</v>
      </c>
      <c r="N19" s="51">
        <v>0.8</v>
      </c>
      <c r="O19" s="12">
        <v>75225.009999999995</v>
      </c>
      <c r="P19" s="12">
        <v>900771.34</v>
      </c>
      <c r="Q19" s="42"/>
      <c r="R19" s="60"/>
      <c r="S19" s="15"/>
      <c r="T19" s="15"/>
      <c r="U19" s="15"/>
      <c r="V19" s="15"/>
      <c r="W19" s="15"/>
      <c r="X19" s="15"/>
      <c r="Y19" s="29" t="b">
        <f t="shared" si="4"/>
        <v>1</v>
      </c>
      <c r="Z19" s="30">
        <v>0.8</v>
      </c>
      <c r="AA19" s="31" t="b">
        <f t="shared" si="6"/>
        <v>1</v>
      </c>
      <c r="AB19" s="31" t="b">
        <f t="shared" si="7"/>
        <v>1</v>
      </c>
    </row>
    <row r="20" spans="1:28" s="74" customFormat="1" ht="48" x14ac:dyDescent="0.2">
      <c r="A20" s="58">
        <v>18</v>
      </c>
      <c r="B20" s="50" t="s">
        <v>132</v>
      </c>
      <c r="C20" s="46" t="s">
        <v>117</v>
      </c>
      <c r="D20" s="87" t="s">
        <v>193</v>
      </c>
      <c r="E20" s="48" t="s">
        <v>310</v>
      </c>
      <c r="F20" s="50" t="s">
        <v>236</v>
      </c>
      <c r="G20" s="68" t="s">
        <v>249</v>
      </c>
      <c r="H20" s="50" t="s">
        <v>28</v>
      </c>
      <c r="I20" s="55">
        <v>0.8</v>
      </c>
      <c r="J20" s="56" t="s">
        <v>350</v>
      </c>
      <c r="K20" s="85">
        <v>3802784.1</v>
      </c>
      <c r="L20" s="9">
        <v>1901392.05</v>
      </c>
      <c r="M20" s="85">
        <v>1901392.05</v>
      </c>
      <c r="N20" s="52">
        <v>0.5</v>
      </c>
      <c r="O20" s="11">
        <v>0</v>
      </c>
      <c r="P20" s="11">
        <f>L20</f>
        <v>1901392.05</v>
      </c>
      <c r="Q20" s="60"/>
      <c r="R20" s="60"/>
      <c r="S20" s="15"/>
      <c r="T20" s="15"/>
      <c r="U20" s="15"/>
      <c r="V20" s="15"/>
      <c r="W20" s="15"/>
      <c r="X20" s="15"/>
      <c r="Y20" s="71" t="b">
        <f t="shared" si="4"/>
        <v>1</v>
      </c>
      <c r="Z20" s="72">
        <f t="shared" si="5"/>
        <v>0.5</v>
      </c>
      <c r="AA20" s="73" t="b">
        <f t="shared" si="6"/>
        <v>1</v>
      </c>
      <c r="AB20" s="73" t="b">
        <f t="shared" si="7"/>
        <v>1</v>
      </c>
    </row>
    <row r="21" spans="1:28" s="36" customFormat="1" ht="36" x14ac:dyDescent="0.2">
      <c r="A21" s="58">
        <v>19</v>
      </c>
      <c r="B21" s="50" t="s">
        <v>133</v>
      </c>
      <c r="C21" s="46" t="s">
        <v>117</v>
      </c>
      <c r="D21" s="87" t="s">
        <v>194</v>
      </c>
      <c r="E21" s="48" t="s">
        <v>311</v>
      </c>
      <c r="F21" s="50" t="s">
        <v>236</v>
      </c>
      <c r="G21" s="68" t="s">
        <v>250</v>
      </c>
      <c r="H21" s="50" t="s">
        <v>44</v>
      </c>
      <c r="I21" s="55">
        <v>1.1739999999999999</v>
      </c>
      <c r="J21" s="56" t="s">
        <v>351</v>
      </c>
      <c r="K21" s="85">
        <v>4029123</v>
      </c>
      <c r="L21" s="9">
        <v>2820386</v>
      </c>
      <c r="M21" s="85">
        <v>1208737</v>
      </c>
      <c r="N21" s="52">
        <v>0.7</v>
      </c>
      <c r="O21" s="11">
        <v>0</v>
      </c>
      <c r="P21" s="11">
        <v>2820386</v>
      </c>
      <c r="Q21" s="60"/>
      <c r="R21" s="60"/>
      <c r="S21" s="15"/>
      <c r="T21" s="15"/>
      <c r="U21" s="15"/>
      <c r="V21" s="15"/>
      <c r="W21" s="15"/>
      <c r="X21" s="15"/>
      <c r="Y21" s="33" t="b">
        <f t="shared" si="4"/>
        <v>1</v>
      </c>
      <c r="Z21" s="34">
        <f t="shared" si="5"/>
        <v>0.7</v>
      </c>
      <c r="AA21" s="35" t="b">
        <f t="shared" si="6"/>
        <v>1</v>
      </c>
      <c r="AB21" s="35" t="b">
        <f t="shared" si="7"/>
        <v>1</v>
      </c>
    </row>
    <row r="22" spans="1:28" s="74" customFormat="1" ht="36" x14ac:dyDescent="0.2">
      <c r="A22" s="58">
        <v>20</v>
      </c>
      <c r="B22" s="50" t="s">
        <v>134</v>
      </c>
      <c r="C22" s="46" t="s">
        <v>117</v>
      </c>
      <c r="D22" s="87" t="s">
        <v>195</v>
      </c>
      <c r="E22" s="48" t="s">
        <v>312</v>
      </c>
      <c r="F22" s="50" t="s">
        <v>237</v>
      </c>
      <c r="G22" s="68" t="s">
        <v>251</v>
      </c>
      <c r="H22" s="50" t="s">
        <v>28</v>
      </c>
      <c r="I22" s="55">
        <v>0.66</v>
      </c>
      <c r="J22" s="56" t="s">
        <v>352</v>
      </c>
      <c r="K22" s="85">
        <v>2205267.7400000002</v>
      </c>
      <c r="L22" s="9">
        <v>1543687.42</v>
      </c>
      <c r="M22" s="85">
        <f t="shared" ref="M22:M80" si="8">K22-L22</f>
        <v>661580.3200000003</v>
      </c>
      <c r="N22" s="52">
        <v>0.7</v>
      </c>
      <c r="O22" s="11">
        <v>0</v>
      </c>
      <c r="P22" s="11">
        <f>L22</f>
        <v>1543687.42</v>
      </c>
      <c r="Q22" s="60"/>
      <c r="R22" s="60"/>
      <c r="S22" s="15"/>
      <c r="T22" s="15"/>
      <c r="U22" s="15"/>
      <c r="V22" s="15"/>
      <c r="W22" s="15"/>
      <c r="X22" s="15"/>
      <c r="Y22" s="71" t="b">
        <f t="shared" si="4"/>
        <v>1</v>
      </c>
      <c r="Z22" s="72">
        <f t="shared" si="5"/>
        <v>0.7</v>
      </c>
      <c r="AA22" s="73" t="b">
        <f t="shared" si="6"/>
        <v>1</v>
      </c>
      <c r="AB22" s="73" t="b">
        <f t="shared" si="7"/>
        <v>1</v>
      </c>
    </row>
    <row r="23" spans="1:28" s="74" customFormat="1" ht="36" x14ac:dyDescent="0.2">
      <c r="A23" s="57">
        <v>21</v>
      </c>
      <c r="B23" s="49" t="s">
        <v>135</v>
      </c>
      <c r="C23" s="45" t="s">
        <v>116</v>
      </c>
      <c r="D23" s="39" t="s">
        <v>32</v>
      </c>
      <c r="E23" s="47" t="s">
        <v>102</v>
      </c>
      <c r="F23" s="49" t="s">
        <v>33</v>
      </c>
      <c r="G23" s="38" t="s">
        <v>252</v>
      </c>
      <c r="H23" s="49" t="s">
        <v>28</v>
      </c>
      <c r="I23" s="53">
        <v>0.33200000000000002</v>
      </c>
      <c r="J23" s="54" t="s">
        <v>353</v>
      </c>
      <c r="K23" s="40">
        <v>1565793.76</v>
      </c>
      <c r="L23" s="14">
        <v>782896.88</v>
      </c>
      <c r="M23" s="40">
        <f t="shared" si="8"/>
        <v>782896.88</v>
      </c>
      <c r="N23" s="51">
        <v>0.5</v>
      </c>
      <c r="O23" s="12">
        <v>0</v>
      </c>
      <c r="P23" s="12">
        <v>430593.28000000003</v>
      </c>
      <c r="Q23" s="42">
        <v>352303.6</v>
      </c>
      <c r="R23" s="42"/>
      <c r="S23" s="88"/>
      <c r="T23" s="88"/>
      <c r="U23" s="88"/>
      <c r="V23" s="15"/>
      <c r="W23" s="15"/>
      <c r="X23" s="15"/>
      <c r="Y23" s="71" t="b">
        <f t="shared" si="4"/>
        <v>1</v>
      </c>
      <c r="Z23" s="72">
        <f t="shared" si="5"/>
        <v>0.5</v>
      </c>
      <c r="AA23" s="73" t="b">
        <f t="shared" si="6"/>
        <v>1</v>
      </c>
      <c r="AB23" s="73" t="b">
        <f t="shared" si="7"/>
        <v>1</v>
      </c>
    </row>
    <row r="24" spans="1:28" s="36" customFormat="1" ht="24" x14ac:dyDescent="0.2">
      <c r="A24" s="58">
        <v>22</v>
      </c>
      <c r="B24" s="50" t="s">
        <v>136</v>
      </c>
      <c r="C24" s="46" t="s">
        <v>117</v>
      </c>
      <c r="D24" s="87" t="s">
        <v>196</v>
      </c>
      <c r="E24" s="48" t="s">
        <v>313</v>
      </c>
      <c r="F24" s="50" t="s">
        <v>238</v>
      </c>
      <c r="G24" s="68" t="s">
        <v>253</v>
      </c>
      <c r="H24" s="50" t="s">
        <v>28</v>
      </c>
      <c r="I24" s="55">
        <v>0.38400000000000001</v>
      </c>
      <c r="J24" s="56" t="s">
        <v>124</v>
      </c>
      <c r="K24" s="85">
        <v>5705700</v>
      </c>
      <c r="L24" s="9">
        <v>2852850</v>
      </c>
      <c r="M24" s="85">
        <f t="shared" si="8"/>
        <v>2852850</v>
      </c>
      <c r="N24" s="52">
        <v>0.5</v>
      </c>
      <c r="O24" s="11">
        <v>0</v>
      </c>
      <c r="P24" s="11">
        <v>2852850</v>
      </c>
      <c r="Q24" s="60"/>
      <c r="R24" s="60"/>
      <c r="S24" s="15"/>
      <c r="T24" s="15"/>
      <c r="U24" s="15"/>
      <c r="V24" s="15"/>
      <c r="W24" s="15"/>
      <c r="X24" s="15"/>
      <c r="Y24" s="33" t="b">
        <f t="shared" si="4"/>
        <v>1</v>
      </c>
      <c r="Z24" s="34">
        <f t="shared" si="5"/>
        <v>0.5</v>
      </c>
      <c r="AA24" s="35" t="b">
        <f t="shared" si="6"/>
        <v>1</v>
      </c>
      <c r="AB24" s="35" t="b">
        <f t="shared" si="7"/>
        <v>1</v>
      </c>
    </row>
    <row r="25" spans="1:28" s="74" customFormat="1" ht="24" x14ac:dyDescent="0.2">
      <c r="A25" s="58">
        <v>23</v>
      </c>
      <c r="B25" s="50" t="s">
        <v>137</v>
      </c>
      <c r="C25" s="46" t="s">
        <v>117</v>
      </c>
      <c r="D25" s="87" t="s">
        <v>197</v>
      </c>
      <c r="E25" s="48" t="s">
        <v>314</v>
      </c>
      <c r="F25" s="50" t="s">
        <v>239</v>
      </c>
      <c r="G25" s="68" t="s">
        <v>398</v>
      </c>
      <c r="H25" s="50" t="s">
        <v>44</v>
      </c>
      <c r="I25" s="55">
        <v>0.9</v>
      </c>
      <c r="J25" s="56" t="s">
        <v>354</v>
      </c>
      <c r="K25" s="85">
        <v>1023660.6</v>
      </c>
      <c r="L25" s="9">
        <v>614196.36</v>
      </c>
      <c r="M25" s="85">
        <f t="shared" si="8"/>
        <v>409464.24</v>
      </c>
      <c r="N25" s="52">
        <v>0.6</v>
      </c>
      <c r="O25" s="11">
        <v>0</v>
      </c>
      <c r="P25" s="11">
        <f>L25</f>
        <v>614196.36</v>
      </c>
      <c r="Q25" s="60"/>
      <c r="R25" s="60"/>
      <c r="S25" s="15"/>
      <c r="T25" s="15"/>
      <c r="U25" s="15"/>
      <c r="V25" s="15"/>
      <c r="W25" s="15"/>
      <c r="X25" s="15"/>
      <c r="Y25" s="71" t="b">
        <f t="shared" si="4"/>
        <v>1</v>
      </c>
      <c r="Z25" s="72">
        <f t="shared" si="5"/>
        <v>0.6</v>
      </c>
      <c r="AA25" s="73" t="b">
        <f t="shared" si="6"/>
        <v>1</v>
      </c>
      <c r="AB25" s="73" t="b">
        <f t="shared" si="7"/>
        <v>1</v>
      </c>
    </row>
    <row r="26" spans="1:28" s="74" customFormat="1" ht="24" x14ac:dyDescent="0.2">
      <c r="A26" s="58">
        <v>24</v>
      </c>
      <c r="B26" s="50" t="s">
        <v>138</v>
      </c>
      <c r="C26" s="46" t="s">
        <v>117</v>
      </c>
      <c r="D26" s="87" t="s">
        <v>198</v>
      </c>
      <c r="E26" s="48" t="s">
        <v>315</v>
      </c>
      <c r="F26" s="50" t="s">
        <v>59</v>
      </c>
      <c r="G26" s="68" t="s">
        <v>254</v>
      </c>
      <c r="H26" s="50" t="s">
        <v>28</v>
      </c>
      <c r="I26" s="55">
        <v>0.99</v>
      </c>
      <c r="J26" s="56" t="s">
        <v>355</v>
      </c>
      <c r="K26" s="85">
        <v>1002909.31</v>
      </c>
      <c r="L26" s="9">
        <v>752181.98</v>
      </c>
      <c r="M26" s="85">
        <f>K26-L26</f>
        <v>250727.33000000007</v>
      </c>
      <c r="N26" s="52">
        <v>0.75</v>
      </c>
      <c r="O26" s="11">
        <v>0</v>
      </c>
      <c r="P26" s="11">
        <f>L26</f>
        <v>752181.98</v>
      </c>
      <c r="Q26" s="60"/>
      <c r="R26" s="60"/>
      <c r="S26" s="15"/>
      <c r="T26" s="15"/>
      <c r="U26" s="15"/>
      <c r="V26" s="15"/>
      <c r="W26" s="15"/>
      <c r="X26" s="15"/>
      <c r="Y26" s="71" t="b">
        <f t="shared" si="4"/>
        <v>1</v>
      </c>
      <c r="Z26" s="72">
        <f t="shared" si="5"/>
        <v>0.75</v>
      </c>
      <c r="AA26" s="73" t="b">
        <f t="shared" si="6"/>
        <v>1</v>
      </c>
      <c r="AB26" s="73" t="b">
        <f t="shared" si="7"/>
        <v>1</v>
      </c>
    </row>
    <row r="27" spans="1:28" s="74" customFormat="1" ht="24" x14ac:dyDescent="0.2">
      <c r="A27" s="58">
        <v>25</v>
      </c>
      <c r="B27" s="50" t="s">
        <v>139</v>
      </c>
      <c r="C27" s="46" t="s">
        <v>117</v>
      </c>
      <c r="D27" s="87" t="s">
        <v>199</v>
      </c>
      <c r="E27" s="48" t="s">
        <v>316</v>
      </c>
      <c r="F27" s="50" t="s">
        <v>237</v>
      </c>
      <c r="G27" s="68" t="s">
        <v>255</v>
      </c>
      <c r="H27" s="50" t="s">
        <v>28</v>
      </c>
      <c r="I27" s="55">
        <v>0.33</v>
      </c>
      <c r="J27" s="56" t="s">
        <v>356</v>
      </c>
      <c r="K27" s="85">
        <v>1059433.44</v>
      </c>
      <c r="L27" s="9">
        <v>635660.06000000006</v>
      </c>
      <c r="M27" s="85">
        <f t="shared" si="8"/>
        <v>423773.37999999989</v>
      </c>
      <c r="N27" s="52">
        <v>0.6</v>
      </c>
      <c r="O27" s="11">
        <v>0</v>
      </c>
      <c r="P27" s="11">
        <f>L27</f>
        <v>635660.06000000006</v>
      </c>
      <c r="Q27" s="60"/>
      <c r="R27" s="60"/>
      <c r="S27" s="15"/>
      <c r="T27" s="15"/>
      <c r="U27" s="15"/>
      <c r="V27" s="15"/>
      <c r="W27" s="15"/>
      <c r="X27" s="15"/>
      <c r="Y27" s="71" t="b">
        <f t="shared" si="4"/>
        <v>1</v>
      </c>
      <c r="Z27" s="72">
        <f t="shared" si="5"/>
        <v>0.6</v>
      </c>
      <c r="AA27" s="73" t="b">
        <f t="shared" si="6"/>
        <v>1</v>
      </c>
      <c r="AB27" s="73" t="b">
        <f t="shared" si="7"/>
        <v>1</v>
      </c>
    </row>
    <row r="28" spans="1:28" s="36" customFormat="1" ht="24" x14ac:dyDescent="0.2">
      <c r="A28" s="58">
        <v>26</v>
      </c>
      <c r="B28" s="50" t="s">
        <v>140</v>
      </c>
      <c r="C28" s="46" t="s">
        <v>117</v>
      </c>
      <c r="D28" s="87" t="s">
        <v>196</v>
      </c>
      <c r="E28" s="48" t="s">
        <v>313</v>
      </c>
      <c r="F28" s="50" t="s">
        <v>238</v>
      </c>
      <c r="G28" s="68" t="s">
        <v>256</v>
      </c>
      <c r="H28" s="50" t="s">
        <v>28</v>
      </c>
      <c r="I28" s="55">
        <v>0.92</v>
      </c>
      <c r="J28" s="56" t="s">
        <v>128</v>
      </c>
      <c r="K28" s="85">
        <v>7520150</v>
      </c>
      <c r="L28" s="9">
        <v>3760075</v>
      </c>
      <c r="M28" s="85">
        <f t="shared" si="8"/>
        <v>3760075</v>
      </c>
      <c r="N28" s="52">
        <v>0.5</v>
      </c>
      <c r="O28" s="11">
        <v>0</v>
      </c>
      <c r="P28" s="11">
        <v>3760075</v>
      </c>
      <c r="Q28" s="60"/>
      <c r="R28" s="60"/>
      <c r="S28" s="15"/>
      <c r="T28" s="15"/>
      <c r="U28" s="15"/>
      <c r="V28" s="15"/>
      <c r="W28" s="15"/>
      <c r="X28" s="15"/>
      <c r="Y28" s="33" t="b">
        <f t="shared" si="4"/>
        <v>1</v>
      </c>
      <c r="Z28" s="34">
        <f t="shared" si="5"/>
        <v>0.5</v>
      </c>
      <c r="AA28" s="35" t="b">
        <f t="shared" si="6"/>
        <v>1</v>
      </c>
      <c r="AB28" s="35" t="b">
        <f t="shared" si="7"/>
        <v>1</v>
      </c>
    </row>
    <row r="29" spans="1:28" s="74" customFormat="1" ht="24" x14ac:dyDescent="0.2">
      <c r="A29" s="58">
        <v>27</v>
      </c>
      <c r="B29" s="50" t="s">
        <v>141</v>
      </c>
      <c r="C29" s="46" t="s">
        <v>117</v>
      </c>
      <c r="D29" s="87" t="s">
        <v>200</v>
      </c>
      <c r="E29" s="48" t="s">
        <v>317</v>
      </c>
      <c r="F29" s="50" t="s">
        <v>240</v>
      </c>
      <c r="G29" s="68" t="s">
        <v>257</v>
      </c>
      <c r="H29" s="50" t="s">
        <v>28</v>
      </c>
      <c r="I29" s="55">
        <v>0.41499999999999998</v>
      </c>
      <c r="J29" s="56" t="s">
        <v>357</v>
      </c>
      <c r="K29" s="85">
        <v>1986437.27</v>
      </c>
      <c r="L29" s="9">
        <v>1390506.09</v>
      </c>
      <c r="M29" s="85">
        <f t="shared" si="8"/>
        <v>595931.17999999993</v>
      </c>
      <c r="N29" s="52">
        <v>0.7</v>
      </c>
      <c r="O29" s="11">
        <v>0</v>
      </c>
      <c r="P29" s="11">
        <f>L29</f>
        <v>1390506.09</v>
      </c>
      <c r="Q29" s="60"/>
      <c r="R29" s="60"/>
      <c r="S29" s="15"/>
      <c r="T29" s="15"/>
      <c r="U29" s="15"/>
      <c r="V29" s="15"/>
      <c r="W29" s="15"/>
      <c r="X29" s="15"/>
      <c r="Y29" s="71" t="b">
        <f t="shared" si="4"/>
        <v>1</v>
      </c>
      <c r="Z29" s="72">
        <f t="shared" si="5"/>
        <v>0.7</v>
      </c>
      <c r="AA29" s="73" t="b">
        <f t="shared" si="6"/>
        <v>1</v>
      </c>
      <c r="AB29" s="73" t="b">
        <f t="shared" si="7"/>
        <v>1</v>
      </c>
    </row>
    <row r="30" spans="1:28" s="36" customFormat="1" ht="48" x14ac:dyDescent="0.2">
      <c r="A30" s="58">
        <v>28</v>
      </c>
      <c r="B30" s="50" t="s">
        <v>142</v>
      </c>
      <c r="C30" s="46" t="s">
        <v>117</v>
      </c>
      <c r="D30" s="87" t="s">
        <v>201</v>
      </c>
      <c r="E30" s="48" t="s">
        <v>318</v>
      </c>
      <c r="F30" s="50" t="s">
        <v>239</v>
      </c>
      <c r="G30" s="68" t="s">
        <v>258</v>
      </c>
      <c r="H30" s="50" t="s">
        <v>28</v>
      </c>
      <c r="I30" s="55">
        <v>0.89300000000000002</v>
      </c>
      <c r="J30" s="56" t="s">
        <v>358</v>
      </c>
      <c r="K30" s="85">
        <v>6565812</v>
      </c>
      <c r="L30" s="9">
        <v>3282906</v>
      </c>
      <c r="M30" s="85">
        <f t="shared" si="8"/>
        <v>3282906</v>
      </c>
      <c r="N30" s="52">
        <v>0.5</v>
      </c>
      <c r="O30" s="11">
        <v>0</v>
      </c>
      <c r="P30" s="11">
        <v>3282906</v>
      </c>
      <c r="Q30" s="60"/>
      <c r="R30" s="60"/>
      <c r="S30" s="15"/>
      <c r="T30" s="15"/>
      <c r="U30" s="15"/>
      <c r="V30" s="15"/>
      <c r="W30" s="15"/>
      <c r="X30" s="15"/>
      <c r="Y30" s="33" t="b">
        <f t="shared" si="4"/>
        <v>1</v>
      </c>
      <c r="Z30" s="34">
        <f t="shared" si="5"/>
        <v>0.5</v>
      </c>
      <c r="AA30" s="35" t="b">
        <f t="shared" si="6"/>
        <v>1</v>
      </c>
      <c r="AB30" s="35" t="b">
        <f t="shared" si="7"/>
        <v>1</v>
      </c>
    </row>
    <row r="31" spans="1:28" s="74" customFormat="1" ht="48" x14ac:dyDescent="0.2">
      <c r="A31" s="58">
        <v>29</v>
      </c>
      <c r="B31" s="50" t="s">
        <v>143</v>
      </c>
      <c r="C31" s="46" t="s">
        <v>117</v>
      </c>
      <c r="D31" s="87" t="s">
        <v>194</v>
      </c>
      <c r="E31" s="48" t="s">
        <v>319</v>
      </c>
      <c r="F31" s="50" t="s">
        <v>236</v>
      </c>
      <c r="G31" s="68" t="s">
        <v>259</v>
      </c>
      <c r="H31" s="50" t="s">
        <v>44</v>
      </c>
      <c r="I31" s="55">
        <v>0.47</v>
      </c>
      <c r="J31" s="56" t="s">
        <v>124</v>
      </c>
      <c r="K31" s="85">
        <v>3400000</v>
      </c>
      <c r="L31" s="9">
        <v>2380000</v>
      </c>
      <c r="M31" s="85">
        <f>K31-L31</f>
        <v>1020000</v>
      </c>
      <c r="N31" s="52">
        <v>0.7</v>
      </c>
      <c r="O31" s="11">
        <v>0</v>
      </c>
      <c r="P31" s="11">
        <f>L31</f>
        <v>2380000</v>
      </c>
      <c r="Q31" s="60"/>
      <c r="R31" s="60"/>
      <c r="S31" s="15"/>
      <c r="T31" s="15"/>
      <c r="U31" s="15"/>
      <c r="V31" s="15"/>
      <c r="W31" s="15"/>
      <c r="X31" s="15"/>
      <c r="Y31" s="71" t="b">
        <f t="shared" si="4"/>
        <v>1</v>
      </c>
      <c r="Z31" s="72">
        <f t="shared" si="5"/>
        <v>0.7</v>
      </c>
      <c r="AA31" s="73" t="b">
        <f t="shared" si="6"/>
        <v>1</v>
      </c>
      <c r="AB31" s="73" t="b">
        <f t="shared" si="7"/>
        <v>1</v>
      </c>
    </row>
    <row r="32" spans="1:28" s="74" customFormat="1" ht="36" x14ac:dyDescent="0.2">
      <c r="A32" s="58">
        <v>30</v>
      </c>
      <c r="B32" s="50" t="s">
        <v>144</v>
      </c>
      <c r="C32" s="46" t="s">
        <v>117</v>
      </c>
      <c r="D32" s="87" t="s">
        <v>202</v>
      </c>
      <c r="E32" s="48" t="s">
        <v>320</v>
      </c>
      <c r="F32" s="50" t="s">
        <v>33</v>
      </c>
      <c r="G32" s="68" t="s">
        <v>260</v>
      </c>
      <c r="H32" s="50" t="s">
        <v>28</v>
      </c>
      <c r="I32" s="55">
        <v>1.054</v>
      </c>
      <c r="J32" s="56" t="s">
        <v>359</v>
      </c>
      <c r="K32" s="85">
        <v>2513848.19</v>
      </c>
      <c r="L32" s="9">
        <v>1759693.73</v>
      </c>
      <c r="M32" s="85">
        <f t="shared" si="8"/>
        <v>754154.46</v>
      </c>
      <c r="N32" s="52">
        <v>0.7</v>
      </c>
      <c r="O32" s="11">
        <v>0</v>
      </c>
      <c r="P32" s="11">
        <f>L32</f>
        <v>1759693.73</v>
      </c>
      <c r="Q32" s="60"/>
      <c r="R32" s="60"/>
      <c r="S32" s="15"/>
      <c r="T32" s="15"/>
      <c r="U32" s="15"/>
      <c r="V32" s="15"/>
      <c r="W32" s="15"/>
      <c r="X32" s="15"/>
      <c r="Y32" s="71" t="b">
        <f t="shared" si="4"/>
        <v>1</v>
      </c>
      <c r="Z32" s="72">
        <f t="shared" si="5"/>
        <v>0.7</v>
      </c>
      <c r="AA32" s="73" t="b">
        <f t="shared" si="6"/>
        <v>1</v>
      </c>
      <c r="AB32" s="73" t="b">
        <f t="shared" si="7"/>
        <v>1</v>
      </c>
    </row>
    <row r="33" spans="1:28" s="74" customFormat="1" ht="48" x14ac:dyDescent="0.2">
      <c r="A33" s="58">
        <v>31</v>
      </c>
      <c r="B33" s="50" t="s">
        <v>145</v>
      </c>
      <c r="C33" s="46" t="s">
        <v>117</v>
      </c>
      <c r="D33" s="87" t="s">
        <v>203</v>
      </c>
      <c r="E33" s="48" t="s">
        <v>321</v>
      </c>
      <c r="F33" s="50" t="s">
        <v>237</v>
      </c>
      <c r="G33" s="68" t="s">
        <v>261</v>
      </c>
      <c r="H33" s="50" t="s">
        <v>69</v>
      </c>
      <c r="I33" s="55">
        <v>0.1</v>
      </c>
      <c r="J33" s="56" t="s">
        <v>360</v>
      </c>
      <c r="K33" s="85">
        <v>2294453.9900000002</v>
      </c>
      <c r="L33" s="9">
        <v>1606117.79</v>
      </c>
      <c r="M33" s="85">
        <f t="shared" si="8"/>
        <v>688336.20000000019</v>
      </c>
      <c r="N33" s="52">
        <v>0.7</v>
      </c>
      <c r="O33" s="11">
        <v>0</v>
      </c>
      <c r="P33" s="11">
        <f>L33</f>
        <v>1606117.79</v>
      </c>
      <c r="Q33" s="60"/>
      <c r="R33" s="60"/>
      <c r="S33" s="15"/>
      <c r="T33" s="15"/>
      <c r="U33" s="15"/>
      <c r="V33" s="15"/>
      <c r="W33" s="15"/>
      <c r="X33" s="15"/>
      <c r="Y33" s="71" t="b">
        <f t="shared" si="4"/>
        <v>1</v>
      </c>
      <c r="Z33" s="72">
        <f t="shared" si="5"/>
        <v>0.7</v>
      </c>
      <c r="AA33" s="73" t="b">
        <f t="shared" si="6"/>
        <v>1</v>
      </c>
      <c r="AB33" s="73" t="b">
        <f t="shared" si="7"/>
        <v>1</v>
      </c>
    </row>
    <row r="34" spans="1:28" s="36" customFormat="1" ht="24" x14ac:dyDescent="0.2">
      <c r="A34" s="58">
        <v>32</v>
      </c>
      <c r="B34" s="50" t="s">
        <v>382</v>
      </c>
      <c r="C34" s="46" t="s">
        <v>117</v>
      </c>
      <c r="D34" s="87" t="s">
        <v>383</v>
      </c>
      <c r="E34" s="48" t="s">
        <v>112</v>
      </c>
      <c r="F34" s="50" t="s">
        <v>237</v>
      </c>
      <c r="G34" s="68" t="s">
        <v>384</v>
      </c>
      <c r="H34" s="50" t="s">
        <v>28</v>
      </c>
      <c r="I34" s="55">
        <v>0.50600000000000001</v>
      </c>
      <c r="J34" s="56" t="s">
        <v>126</v>
      </c>
      <c r="K34" s="85">
        <v>1817865</v>
      </c>
      <c r="L34" s="9">
        <v>1272505</v>
      </c>
      <c r="M34" s="85">
        <v>545360</v>
      </c>
      <c r="N34" s="52">
        <v>0.7</v>
      </c>
      <c r="O34" s="11">
        <v>0</v>
      </c>
      <c r="P34" s="11">
        <f>L34</f>
        <v>1272505</v>
      </c>
      <c r="Q34" s="60"/>
      <c r="R34" s="60"/>
      <c r="S34" s="15"/>
      <c r="T34" s="15"/>
      <c r="U34" s="15"/>
      <c r="V34" s="15"/>
      <c r="W34" s="15"/>
      <c r="X34" s="15"/>
      <c r="Y34" s="33" t="b">
        <f t="shared" si="4"/>
        <v>1</v>
      </c>
      <c r="Z34" s="34">
        <f t="shared" si="5"/>
        <v>0.7</v>
      </c>
      <c r="AA34" s="35" t="b">
        <f t="shared" si="6"/>
        <v>1</v>
      </c>
      <c r="AB34" s="35" t="b">
        <f t="shared" si="7"/>
        <v>1</v>
      </c>
    </row>
    <row r="35" spans="1:28" s="36" customFormat="1" ht="36" x14ac:dyDescent="0.2">
      <c r="A35" s="57">
        <v>33</v>
      </c>
      <c r="B35" s="49" t="s">
        <v>146</v>
      </c>
      <c r="C35" s="45" t="s">
        <v>116</v>
      </c>
      <c r="D35" s="39" t="s">
        <v>204</v>
      </c>
      <c r="E35" s="47" t="s">
        <v>322</v>
      </c>
      <c r="F35" s="49" t="s">
        <v>33</v>
      </c>
      <c r="G35" s="38" t="s">
        <v>262</v>
      </c>
      <c r="H35" s="49" t="s">
        <v>69</v>
      </c>
      <c r="I35" s="53">
        <v>1.9510000000000001</v>
      </c>
      <c r="J35" s="54" t="s">
        <v>361</v>
      </c>
      <c r="K35" s="40">
        <v>2064035</v>
      </c>
      <c r="L35" s="14">
        <v>1548026</v>
      </c>
      <c r="M35" s="40">
        <v>516009</v>
      </c>
      <c r="N35" s="51">
        <v>0.75</v>
      </c>
      <c r="O35" s="12">
        <v>0</v>
      </c>
      <c r="P35" s="12">
        <v>49536.84</v>
      </c>
      <c r="Q35" s="42">
        <v>1498489.16</v>
      </c>
      <c r="R35" s="42"/>
      <c r="S35" s="88"/>
      <c r="T35" s="15"/>
      <c r="U35" s="15"/>
      <c r="V35" s="15"/>
      <c r="W35" s="15"/>
      <c r="X35" s="15"/>
      <c r="Y35" s="33" t="b">
        <f t="shared" si="4"/>
        <v>1</v>
      </c>
      <c r="Z35" s="34">
        <f t="shared" si="5"/>
        <v>0.75</v>
      </c>
      <c r="AA35" s="35" t="b">
        <f t="shared" si="6"/>
        <v>1</v>
      </c>
      <c r="AB35" s="35" t="b">
        <f t="shared" si="7"/>
        <v>1</v>
      </c>
    </row>
    <row r="36" spans="1:28" s="74" customFormat="1" ht="48" x14ac:dyDescent="0.2">
      <c r="A36" s="57">
        <v>34</v>
      </c>
      <c r="B36" s="49" t="s">
        <v>147</v>
      </c>
      <c r="C36" s="45" t="s">
        <v>116</v>
      </c>
      <c r="D36" s="39" t="s">
        <v>205</v>
      </c>
      <c r="E36" s="47" t="s">
        <v>397</v>
      </c>
      <c r="F36" s="49" t="s">
        <v>40</v>
      </c>
      <c r="G36" s="38" t="s">
        <v>263</v>
      </c>
      <c r="H36" s="49" t="s">
        <v>69</v>
      </c>
      <c r="I36" s="53">
        <v>0.84</v>
      </c>
      <c r="J36" s="54" t="s">
        <v>362</v>
      </c>
      <c r="K36" s="40">
        <v>1242880.8899999999</v>
      </c>
      <c r="L36" s="14">
        <v>870016.62</v>
      </c>
      <c r="M36" s="40">
        <f t="shared" si="8"/>
        <v>372864.2699999999</v>
      </c>
      <c r="N36" s="51">
        <v>0.7</v>
      </c>
      <c r="O36" s="12">
        <v>0</v>
      </c>
      <c r="P36" s="12">
        <v>450000</v>
      </c>
      <c r="Q36" s="42">
        <v>420016.62</v>
      </c>
      <c r="R36" s="42"/>
      <c r="S36" s="88"/>
      <c r="T36" s="15"/>
      <c r="U36" s="15"/>
      <c r="V36" s="15"/>
      <c r="W36" s="15"/>
      <c r="X36" s="15"/>
      <c r="Y36" s="71" t="b">
        <f t="shared" si="4"/>
        <v>1</v>
      </c>
      <c r="Z36" s="72">
        <f t="shared" si="5"/>
        <v>0.7</v>
      </c>
      <c r="AA36" s="73" t="b">
        <f t="shared" si="6"/>
        <v>1</v>
      </c>
      <c r="AB36" s="73" t="b">
        <f t="shared" si="7"/>
        <v>1</v>
      </c>
    </row>
    <row r="37" spans="1:28" s="74" customFormat="1" ht="24" x14ac:dyDescent="0.2">
      <c r="A37" s="58">
        <v>35</v>
      </c>
      <c r="B37" s="50" t="s">
        <v>148</v>
      </c>
      <c r="C37" s="46" t="s">
        <v>117</v>
      </c>
      <c r="D37" s="87" t="s">
        <v>206</v>
      </c>
      <c r="E37" s="48" t="s">
        <v>323</v>
      </c>
      <c r="F37" s="50" t="s">
        <v>241</v>
      </c>
      <c r="G37" s="68" t="s">
        <v>264</v>
      </c>
      <c r="H37" s="50" t="s">
        <v>28</v>
      </c>
      <c r="I37" s="55">
        <v>0.316</v>
      </c>
      <c r="J37" s="56" t="s">
        <v>351</v>
      </c>
      <c r="K37" s="85">
        <v>1507882.25</v>
      </c>
      <c r="L37" s="9">
        <v>1206305.8</v>
      </c>
      <c r="M37" s="85">
        <f t="shared" si="8"/>
        <v>301576.44999999995</v>
      </c>
      <c r="N37" s="52">
        <v>0.8</v>
      </c>
      <c r="O37" s="11">
        <v>0</v>
      </c>
      <c r="P37" s="11">
        <f>L37</f>
        <v>1206305.8</v>
      </c>
      <c r="Q37" s="60"/>
      <c r="R37" s="60"/>
      <c r="S37" s="15"/>
      <c r="T37" s="15"/>
      <c r="U37" s="15"/>
      <c r="V37" s="15"/>
      <c r="W37" s="15"/>
      <c r="X37" s="15"/>
      <c r="Y37" s="71" t="b">
        <f t="shared" si="4"/>
        <v>1</v>
      </c>
      <c r="Z37" s="72">
        <f t="shared" si="5"/>
        <v>0.8</v>
      </c>
      <c r="AA37" s="73" t="b">
        <f t="shared" si="6"/>
        <v>1</v>
      </c>
      <c r="AB37" s="73" t="b">
        <f t="shared" si="7"/>
        <v>1</v>
      </c>
    </row>
    <row r="38" spans="1:28" s="74" customFormat="1" ht="24" x14ac:dyDescent="0.2">
      <c r="A38" s="57">
        <v>36</v>
      </c>
      <c r="B38" s="49" t="s">
        <v>149</v>
      </c>
      <c r="C38" s="45" t="s">
        <v>116</v>
      </c>
      <c r="D38" s="39" t="s">
        <v>207</v>
      </c>
      <c r="E38" s="47" t="s">
        <v>310</v>
      </c>
      <c r="F38" s="49" t="s">
        <v>236</v>
      </c>
      <c r="G38" s="38" t="s">
        <v>265</v>
      </c>
      <c r="H38" s="49" t="s">
        <v>28</v>
      </c>
      <c r="I38" s="53">
        <v>1.486</v>
      </c>
      <c r="J38" s="54" t="s">
        <v>363</v>
      </c>
      <c r="K38" s="40">
        <v>1373310.73</v>
      </c>
      <c r="L38" s="14">
        <v>961317.51</v>
      </c>
      <c r="M38" s="40">
        <f t="shared" si="8"/>
        <v>411993.22</v>
      </c>
      <c r="N38" s="51">
        <v>0.7</v>
      </c>
      <c r="O38" s="12">
        <v>0</v>
      </c>
      <c r="P38" s="12">
        <v>701761.78</v>
      </c>
      <c r="Q38" s="42">
        <v>259555.73</v>
      </c>
      <c r="R38" s="42"/>
      <c r="S38" s="88"/>
      <c r="T38" s="88"/>
      <c r="U38" s="15"/>
      <c r="V38" s="15"/>
      <c r="W38" s="15"/>
      <c r="X38" s="15"/>
      <c r="Y38" s="71" t="b">
        <f t="shared" si="4"/>
        <v>1</v>
      </c>
      <c r="Z38" s="72">
        <f t="shared" si="5"/>
        <v>0.7</v>
      </c>
      <c r="AA38" s="73" t="b">
        <f t="shared" si="6"/>
        <v>1</v>
      </c>
      <c r="AB38" s="73" t="b">
        <f t="shared" si="7"/>
        <v>1</v>
      </c>
    </row>
    <row r="39" spans="1:28" s="74" customFormat="1" ht="24" x14ac:dyDescent="0.2">
      <c r="A39" s="57">
        <v>37</v>
      </c>
      <c r="B39" s="49" t="s">
        <v>150</v>
      </c>
      <c r="C39" s="45" t="s">
        <v>116</v>
      </c>
      <c r="D39" s="39" t="s">
        <v>48</v>
      </c>
      <c r="E39" s="47" t="s">
        <v>103</v>
      </c>
      <c r="F39" s="49" t="s">
        <v>49</v>
      </c>
      <c r="G39" s="38" t="s">
        <v>266</v>
      </c>
      <c r="H39" s="49" t="s">
        <v>44</v>
      </c>
      <c r="I39" s="53">
        <v>1.3520000000000001</v>
      </c>
      <c r="J39" s="54" t="s">
        <v>364</v>
      </c>
      <c r="K39" s="40">
        <v>1268220</v>
      </c>
      <c r="L39" s="14">
        <v>634110</v>
      </c>
      <c r="M39" s="40">
        <f t="shared" si="8"/>
        <v>634110</v>
      </c>
      <c r="N39" s="51">
        <v>0.5</v>
      </c>
      <c r="O39" s="12">
        <v>0</v>
      </c>
      <c r="P39" s="12">
        <v>99444.5</v>
      </c>
      <c r="Q39" s="42">
        <v>534665.5</v>
      </c>
      <c r="R39" s="42"/>
      <c r="S39" s="88"/>
      <c r="T39" s="88"/>
      <c r="U39" s="15"/>
      <c r="V39" s="15"/>
      <c r="W39" s="15"/>
      <c r="X39" s="15"/>
      <c r="Y39" s="71" t="b">
        <f t="shared" si="4"/>
        <v>1</v>
      </c>
      <c r="Z39" s="72">
        <f t="shared" si="5"/>
        <v>0.5</v>
      </c>
      <c r="AA39" s="73" t="b">
        <f t="shared" si="6"/>
        <v>1</v>
      </c>
      <c r="AB39" s="73" t="b">
        <f t="shared" si="7"/>
        <v>1</v>
      </c>
    </row>
    <row r="40" spans="1:28" s="36" customFormat="1" ht="24" x14ac:dyDescent="0.2">
      <c r="A40" s="57">
        <v>38</v>
      </c>
      <c r="B40" s="49" t="s">
        <v>151</v>
      </c>
      <c r="C40" s="45" t="s">
        <v>116</v>
      </c>
      <c r="D40" s="39" t="s">
        <v>195</v>
      </c>
      <c r="E40" s="47" t="s">
        <v>324</v>
      </c>
      <c r="F40" s="49" t="s">
        <v>237</v>
      </c>
      <c r="G40" s="38" t="s">
        <v>267</v>
      </c>
      <c r="H40" s="49" t="s">
        <v>44</v>
      </c>
      <c r="I40" s="53">
        <v>0.61899999999999999</v>
      </c>
      <c r="J40" s="54" t="s">
        <v>365</v>
      </c>
      <c r="K40" s="40">
        <v>2451419</v>
      </c>
      <c r="L40" s="14">
        <v>1715993.3</v>
      </c>
      <c r="M40" s="40">
        <f t="shared" si="8"/>
        <v>735425.7</v>
      </c>
      <c r="N40" s="51">
        <v>0.7</v>
      </c>
      <c r="O40" s="12">
        <v>0</v>
      </c>
      <c r="P40" s="12">
        <f>L40-Q40-R40</f>
        <v>796620.89999999991</v>
      </c>
      <c r="Q40" s="42">
        <v>560869.4</v>
      </c>
      <c r="R40" s="42">
        <v>358503</v>
      </c>
      <c r="S40" s="88"/>
      <c r="T40" s="88"/>
      <c r="U40" s="15"/>
      <c r="V40" s="15"/>
      <c r="W40" s="15"/>
      <c r="X40" s="15"/>
      <c r="Y40" s="33" t="b">
        <f t="shared" si="4"/>
        <v>1</v>
      </c>
      <c r="Z40" s="34">
        <f t="shared" si="5"/>
        <v>0.7</v>
      </c>
      <c r="AA40" s="35" t="b">
        <f t="shared" si="6"/>
        <v>1</v>
      </c>
      <c r="AB40" s="35" t="b">
        <f t="shared" si="7"/>
        <v>1</v>
      </c>
    </row>
    <row r="41" spans="1:28" s="74" customFormat="1" ht="24" x14ac:dyDescent="0.2">
      <c r="A41" s="57">
        <v>39</v>
      </c>
      <c r="B41" s="49" t="s">
        <v>152</v>
      </c>
      <c r="C41" s="45" t="s">
        <v>116</v>
      </c>
      <c r="D41" s="39" t="s">
        <v>208</v>
      </c>
      <c r="E41" s="47" t="s">
        <v>325</v>
      </c>
      <c r="F41" s="49" t="s">
        <v>241</v>
      </c>
      <c r="G41" s="38" t="s">
        <v>268</v>
      </c>
      <c r="H41" s="49" t="s">
        <v>28</v>
      </c>
      <c r="I41" s="53">
        <v>0.97899999999999998</v>
      </c>
      <c r="J41" s="54" t="s">
        <v>366</v>
      </c>
      <c r="K41" s="40">
        <v>2533378.04</v>
      </c>
      <c r="L41" s="14">
        <v>1773364.63</v>
      </c>
      <c r="M41" s="40">
        <f t="shared" si="8"/>
        <v>760013.41000000015</v>
      </c>
      <c r="N41" s="51">
        <v>0.7</v>
      </c>
      <c r="O41" s="12">
        <v>0</v>
      </c>
      <c r="P41" s="12">
        <v>691612.21</v>
      </c>
      <c r="Q41" s="42">
        <v>1081752.42</v>
      </c>
      <c r="R41" s="42"/>
      <c r="S41" s="88"/>
      <c r="T41" s="88"/>
      <c r="U41" s="15"/>
      <c r="V41" s="15"/>
      <c r="W41" s="15"/>
      <c r="X41" s="15"/>
      <c r="Y41" s="71" t="b">
        <f t="shared" si="4"/>
        <v>1</v>
      </c>
      <c r="Z41" s="72">
        <f t="shared" si="5"/>
        <v>0.7</v>
      </c>
      <c r="AA41" s="73" t="b">
        <f t="shared" si="6"/>
        <v>1</v>
      </c>
      <c r="AB41" s="73" t="b">
        <f t="shared" si="7"/>
        <v>1</v>
      </c>
    </row>
    <row r="42" spans="1:28" s="74" customFormat="1" ht="48" x14ac:dyDescent="0.2">
      <c r="A42" s="58">
        <v>40</v>
      </c>
      <c r="B42" s="50" t="s">
        <v>153</v>
      </c>
      <c r="C42" s="46" t="s">
        <v>117</v>
      </c>
      <c r="D42" s="87" t="s">
        <v>209</v>
      </c>
      <c r="E42" s="48" t="s">
        <v>326</v>
      </c>
      <c r="F42" s="50" t="s">
        <v>242</v>
      </c>
      <c r="G42" s="68" t="s">
        <v>269</v>
      </c>
      <c r="H42" s="50" t="s">
        <v>28</v>
      </c>
      <c r="I42" s="55">
        <v>0.17499999999999999</v>
      </c>
      <c r="J42" s="56" t="s">
        <v>121</v>
      </c>
      <c r="K42" s="85">
        <v>664359.68999999994</v>
      </c>
      <c r="L42" s="9">
        <v>398615.81</v>
      </c>
      <c r="M42" s="85">
        <f t="shared" si="8"/>
        <v>265743.87999999995</v>
      </c>
      <c r="N42" s="52">
        <v>0.6</v>
      </c>
      <c r="O42" s="11">
        <v>0</v>
      </c>
      <c r="P42" s="11">
        <v>398615.81</v>
      </c>
      <c r="Q42" s="60"/>
      <c r="R42" s="60"/>
      <c r="S42" s="15"/>
      <c r="T42" s="15"/>
      <c r="U42" s="15"/>
      <c r="V42" s="15"/>
      <c r="W42" s="15"/>
      <c r="X42" s="15"/>
      <c r="Y42" s="71" t="b">
        <f t="shared" si="4"/>
        <v>1</v>
      </c>
      <c r="Z42" s="72">
        <f t="shared" si="5"/>
        <v>0.6</v>
      </c>
      <c r="AA42" s="73" t="b">
        <f t="shared" si="6"/>
        <v>1</v>
      </c>
      <c r="AB42" s="73" t="b">
        <f t="shared" si="7"/>
        <v>1</v>
      </c>
    </row>
    <row r="43" spans="1:28" s="74" customFormat="1" ht="24" x14ac:dyDescent="0.2">
      <c r="A43" s="58">
        <v>41</v>
      </c>
      <c r="B43" s="50" t="s">
        <v>154</v>
      </c>
      <c r="C43" s="46" t="s">
        <v>117</v>
      </c>
      <c r="D43" s="87" t="s">
        <v>399</v>
      </c>
      <c r="E43" s="48" t="s">
        <v>327</v>
      </c>
      <c r="F43" s="50" t="s">
        <v>77</v>
      </c>
      <c r="G43" s="68" t="s">
        <v>400</v>
      </c>
      <c r="H43" s="50" t="s">
        <v>28</v>
      </c>
      <c r="I43" s="55">
        <v>1.526</v>
      </c>
      <c r="J43" s="56" t="s">
        <v>367</v>
      </c>
      <c r="K43" s="85">
        <v>4573194.8099999996</v>
      </c>
      <c r="L43" s="9">
        <v>2286597.4</v>
      </c>
      <c r="M43" s="85">
        <f t="shared" si="8"/>
        <v>2286597.4099999997</v>
      </c>
      <c r="N43" s="52">
        <v>0.5</v>
      </c>
      <c r="O43" s="11">
        <v>0</v>
      </c>
      <c r="P43" s="11">
        <v>2286597.4</v>
      </c>
      <c r="Q43" s="60"/>
      <c r="R43" s="60"/>
      <c r="S43" s="15"/>
      <c r="T43" s="15"/>
      <c r="U43" s="15"/>
      <c r="V43" s="15"/>
      <c r="W43" s="15"/>
      <c r="X43" s="15"/>
      <c r="Y43" s="71" t="b">
        <f t="shared" si="4"/>
        <v>1</v>
      </c>
      <c r="Z43" s="72">
        <f t="shared" si="5"/>
        <v>0.5</v>
      </c>
      <c r="AA43" s="73" t="b">
        <f t="shared" si="6"/>
        <v>1</v>
      </c>
      <c r="AB43" s="73" t="b">
        <f t="shared" si="7"/>
        <v>1</v>
      </c>
    </row>
    <row r="44" spans="1:28" s="36" customFormat="1" ht="24" x14ac:dyDescent="0.2">
      <c r="A44" s="58">
        <v>42</v>
      </c>
      <c r="B44" s="50" t="s">
        <v>155</v>
      </c>
      <c r="C44" s="46" t="s">
        <v>117</v>
      </c>
      <c r="D44" s="87" t="s">
        <v>202</v>
      </c>
      <c r="E44" s="48" t="s">
        <v>320</v>
      </c>
      <c r="F44" s="50" t="s">
        <v>33</v>
      </c>
      <c r="G44" s="68" t="s">
        <v>270</v>
      </c>
      <c r="H44" s="50" t="s">
        <v>28</v>
      </c>
      <c r="I44" s="55">
        <v>1.0449999999999999</v>
      </c>
      <c r="J44" s="56" t="s">
        <v>359</v>
      </c>
      <c r="K44" s="85">
        <v>628598.18000000005</v>
      </c>
      <c r="L44" s="9">
        <v>440018.73</v>
      </c>
      <c r="M44" s="85">
        <f t="shared" si="8"/>
        <v>188579.45000000007</v>
      </c>
      <c r="N44" s="52">
        <v>0.7</v>
      </c>
      <c r="O44" s="11">
        <v>0</v>
      </c>
      <c r="P44" s="11">
        <f>L44</f>
        <v>440018.73</v>
      </c>
      <c r="Q44" s="60"/>
      <c r="R44" s="60"/>
      <c r="S44" s="15"/>
      <c r="T44" s="15"/>
      <c r="U44" s="15"/>
      <c r="V44" s="15"/>
      <c r="W44" s="15"/>
      <c r="X44" s="15"/>
      <c r="Y44" s="33" t="b">
        <f t="shared" si="4"/>
        <v>1</v>
      </c>
      <c r="Z44" s="34">
        <f t="shared" si="5"/>
        <v>0.7</v>
      </c>
      <c r="AA44" s="35" t="b">
        <f t="shared" si="6"/>
        <v>1</v>
      </c>
      <c r="AB44" s="35" t="b">
        <f t="shared" si="7"/>
        <v>1</v>
      </c>
    </row>
    <row r="45" spans="1:28" s="36" customFormat="1" ht="60" x14ac:dyDescent="0.2">
      <c r="A45" s="58">
        <v>43</v>
      </c>
      <c r="B45" s="50" t="s">
        <v>467</v>
      </c>
      <c r="C45" s="46" t="s">
        <v>117</v>
      </c>
      <c r="D45" s="87" t="s">
        <v>193</v>
      </c>
      <c r="E45" s="48" t="s">
        <v>310</v>
      </c>
      <c r="F45" s="50" t="s">
        <v>236</v>
      </c>
      <c r="G45" s="68" t="s">
        <v>271</v>
      </c>
      <c r="H45" s="50" t="s">
        <v>28</v>
      </c>
      <c r="I45" s="55">
        <v>0.61399999999999999</v>
      </c>
      <c r="J45" s="56" t="s">
        <v>368</v>
      </c>
      <c r="K45" s="85">
        <v>0</v>
      </c>
      <c r="L45" s="9">
        <v>0</v>
      </c>
      <c r="M45" s="85">
        <v>0</v>
      </c>
      <c r="N45" s="52">
        <v>0.5</v>
      </c>
      <c r="O45" s="11">
        <v>0</v>
      </c>
      <c r="P45" s="11">
        <f>L45</f>
        <v>0</v>
      </c>
      <c r="Q45" s="60"/>
      <c r="R45" s="60"/>
      <c r="S45" s="15"/>
      <c r="T45" s="15"/>
      <c r="U45" s="15"/>
      <c r="V45" s="15"/>
      <c r="W45" s="15"/>
      <c r="X45" s="15"/>
      <c r="Y45" s="33" t="b">
        <f t="shared" si="4"/>
        <v>1</v>
      </c>
      <c r="Z45" s="34" t="e">
        <f t="shared" si="5"/>
        <v>#DIV/0!</v>
      </c>
      <c r="AA45" s="35" t="e">
        <f t="shared" si="6"/>
        <v>#DIV/0!</v>
      </c>
      <c r="AB45" s="35" t="b">
        <f t="shared" si="7"/>
        <v>1</v>
      </c>
    </row>
    <row r="46" spans="1:28" s="74" customFormat="1" ht="24" x14ac:dyDescent="0.2">
      <c r="A46" s="58">
        <v>44</v>
      </c>
      <c r="B46" s="50" t="s">
        <v>156</v>
      </c>
      <c r="C46" s="46" t="s">
        <v>117</v>
      </c>
      <c r="D46" s="87" t="s">
        <v>210</v>
      </c>
      <c r="E46" s="48" t="s">
        <v>328</v>
      </c>
      <c r="F46" s="50" t="s">
        <v>243</v>
      </c>
      <c r="G46" s="68" t="s">
        <v>272</v>
      </c>
      <c r="H46" s="50" t="s">
        <v>28</v>
      </c>
      <c r="I46" s="55">
        <v>0.56299999999999994</v>
      </c>
      <c r="J46" s="56" t="s">
        <v>122</v>
      </c>
      <c r="K46" s="85">
        <v>1067610</v>
      </c>
      <c r="L46" s="9">
        <v>800707.5</v>
      </c>
      <c r="M46" s="85">
        <f>K46-L46</f>
        <v>266902.5</v>
      </c>
      <c r="N46" s="52">
        <v>0.75</v>
      </c>
      <c r="O46" s="11">
        <v>0</v>
      </c>
      <c r="P46" s="11">
        <f>L46</f>
        <v>800707.5</v>
      </c>
      <c r="Q46" s="60"/>
      <c r="R46" s="60"/>
      <c r="S46" s="15"/>
      <c r="T46" s="15"/>
      <c r="U46" s="15"/>
      <c r="V46" s="15"/>
      <c r="W46" s="15"/>
      <c r="X46" s="15"/>
      <c r="Y46" s="71" t="b">
        <f t="shared" si="4"/>
        <v>1</v>
      </c>
      <c r="Z46" s="72">
        <f t="shared" si="5"/>
        <v>0.75</v>
      </c>
      <c r="AA46" s="73" t="b">
        <f t="shared" si="6"/>
        <v>1</v>
      </c>
      <c r="AB46" s="73" t="b">
        <f t="shared" si="7"/>
        <v>1</v>
      </c>
    </row>
    <row r="47" spans="1:28" s="36" customFormat="1" ht="24" x14ac:dyDescent="0.2">
      <c r="A47" s="58">
        <v>45</v>
      </c>
      <c r="B47" s="50" t="s">
        <v>157</v>
      </c>
      <c r="C47" s="46" t="s">
        <v>117</v>
      </c>
      <c r="D47" s="87" t="s">
        <v>211</v>
      </c>
      <c r="E47" s="48" t="s">
        <v>329</v>
      </c>
      <c r="F47" s="50" t="s">
        <v>49</v>
      </c>
      <c r="G47" s="68" t="s">
        <v>273</v>
      </c>
      <c r="H47" s="50" t="s">
        <v>44</v>
      </c>
      <c r="I47" s="55">
        <v>2.58</v>
      </c>
      <c r="J47" s="56" t="s">
        <v>367</v>
      </c>
      <c r="K47" s="85">
        <v>4520672</v>
      </c>
      <c r="L47" s="9">
        <v>2260336</v>
      </c>
      <c r="M47" s="85">
        <f t="shared" si="8"/>
        <v>2260336</v>
      </c>
      <c r="N47" s="52">
        <v>0.5</v>
      </c>
      <c r="O47" s="11">
        <v>0</v>
      </c>
      <c r="P47" s="11">
        <v>2260336</v>
      </c>
      <c r="Q47" s="60"/>
      <c r="R47" s="60"/>
      <c r="S47" s="15"/>
      <c r="T47" s="15"/>
      <c r="U47" s="15"/>
      <c r="V47" s="15"/>
      <c r="W47" s="15"/>
      <c r="X47" s="15"/>
      <c r="Y47" s="33" t="b">
        <f t="shared" si="4"/>
        <v>1</v>
      </c>
      <c r="Z47" s="34">
        <f t="shared" si="5"/>
        <v>0.5</v>
      </c>
      <c r="AA47" s="35" t="b">
        <f t="shared" si="6"/>
        <v>1</v>
      </c>
      <c r="AB47" s="35" t="b">
        <f t="shared" si="7"/>
        <v>1</v>
      </c>
    </row>
    <row r="48" spans="1:28" s="36" customFormat="1" ht="48" x14ac:dyDescent="0.2">
      <c r="A48" s="57">
        <v>46</v>
      </c>
      <c r="B48" s="49" t="s">
        <v>158</v>
      </c>
      <c r="C48" s="45" t="s">
        <v>116</v>
      </c>
      <c r="D48" s="39" t="s">
        <v>212</v>
      </c>
      <c r="E48" s="47" t="s">
        <v>330</v>
      </c>
      <c r="F48" s="49" t="s">
        <v>244</v>
      </c>
      <c r="G48" s="38" t="s">
        <v>274</v>
      </c>
      <c r="H48" s="49" t="s">
        <v>28</v>
      </c>
      <c r="I48" s="53">
        <v>0.98</v>
      </c>
      <c r="J48" s="54" t="s">
        <v>369</v>
      </c>
      <c r="K48" s="40">
        <v>1074133.53</v>
      </c>
      <c r="L48" s="14">
        <v>859306.82</v>
      </c>
      <c r="M48" s="40">
        <f t="shared" si="8"/>
        <v>214826.71000000008</v>
      </c>
      <c r="N48" s="51">
        <v>0.8</v>
      </c>
      <c r="O48" s="12">
        <v>0</v>
      </c>
      <c r="P48" s="12">
        <v>344571.18</v>
      </c>
      <c r="Q48" s="42">
        <v>514735.64</v>
      </c>
      <c r="R48" s="42"/>
      <c r="S48" s="88"/>
      <c r="T48" s="88"/>
      <c r="U48" s="15"/>
      <c r="V48" s="15"/>
      <c r="W48" s="15"/>
      <c r="X48" s="15"/>
      <c r="Y48" s="91" t="b">
        <f t="shared" si="4"/>
        <v>1</v>
      </c>
      <c r="Z48" s="92">
        <f t="shared" si="5"/>
        <v>0.8</v>
      </c>
      <c r="AA48" s="93" t="b">
        <f t="shared" si="6"/>
        <v>1</v>
      </c>
      <c r="AB48" s="35" t="b">
        <f t="shared" si="7"/>
        <v>1</v>
      </c>
    </row>
    <row r="49" spans="1:28" s="65" customFormat="1" ht="24" x14ac:dyDescent="0.2">
      <c r="A49" s="58">
        <v>47</v>
      </c>
      <c r="B49" s="50" t="s">
        <v>448</v>
      </c>
      <c r="C49" s="46" t="s">
        <v>117</v>
      </c>
      <c r="D49" s="87" t="s">
        <v>387</v>
      </c>
      <c r="E49" s="48" t="s">
        <v>390</v>
      </c>
      <c r="F49" s="50" t="s">
        <v>392</v>
      </c>
      <c r="G49" s="68" t="s">
        <v>439</v>
      </c>
      <c r="H49" s="50" t="s">
        <v>69</v>
      </c>
      <c r="I49" s="55">
        <v>3.2629999999999999</v>
      </c>
      <c r="J49" s="56" t="s">
        <v>428</v>
      </c>
      <c r="K49" s="85">
        <v>3335158</v>
      </c>
      <c r="L49" s="9">
        <v>2501368</v>
      </c>
      <c r="M49" s="85">
        <v>833790</v>
      </c>
      <c r="N49" s="52">
        <v>0.75</v>
      </c>
      <c r="O49" s="11">
        <v>0</v>
      </c>
      <c r="P49" s="11">
        <v>2501368</v>
      </c>
      <c r="Q49" s="60"/>
      <c r="R49" s="60"/>
      <c r="S49" s="15"/>
      <c r="T49" s="15"/>
      <c r="U49" s="15"/>
      <c r="V49" s="15"/>
      <c r="W49" s="15"/>
      <c r="X49" s="15"/>
      <c r="Y49" s="33" t="b">
        <f t="shared" ref="Y49:Y79" si="9">L49=SUM(O49:X49)</f>
        <v>1</v>
      </c>
      <c r="Z49" s="34">
        <f t="shared" ref="Z49:Z79" si="10">ROUND(L49/K49,4)</f>
        <v>0.75</v>
      </c>
      <c r="AA49" s="35" t="b">
        <f t="shared" ref="AA49:AA79" si="11">Z49=N49</f>
        <v>1</v>
      </c>
      <c r="AB49" s="35" t="b">
        <f t="shared" ref="AB49:AB79" si="12">K49=L49+M49</f>
        <v>1</v>
      </c>
    </row>
    <row r="50" spans="1:28" s="65" customFormat="1" ht="36" x14ac:dyDescent="0.2">
      <c r="A50" s="58">
        <v>48</v>
      </c>
      <c r="B50" s="50" t="s">
        <v>449</v>
      </c>
      <c r="C50" s="46" t="s">
        <v>117</v>
      </c>
      <c r="D50" s="87" t="s">
        <v>401</v>
      </c>
      <c r="E50" s="48" t="s">
        <v>440</v>
      </c>
      <c r="F50" s="50" t="s">
        <v>59</v>
      </c>
      <c r="G50" s="68" t="s">
        <v>409</v>
      </c>
      <c r="H50" s="50" t="s">
        <v>28</v>
      </c>
      <c r="I50" s="55">
        <v>0.73799999999999999</v>
      </c>
      <c r="J50" s="56" t="s">
        <v>427</v>
      </c>
      <c r="K50" s="85">
        <v>4426430.82</v>
      </c>
      <c r="L50" s="9">
        <v>3319823</v>
      </c>
      <c r="M50" s="85">
        <v>1106607.8200000003</v>
      </c>
      <c r="N50" s="52">
        <v>0.75</v>
      </c>
      <c r="O50" s="11">
        <v>0</v>
      </c>
      <c r="P50" s="11">
        <v>3319823</v>
      </c>
      <c r="Q50" s="60"/>
      <c r="R50" s="60"/>
      <c r="S50" s="15"/>
      <c r="T50" s="15"/>
      <c r="U50" s="15"/>
      <c r="V50" s="15"/>
      <c r="W50" s="15"/>
      <c r="X50" s="15"/>
      <c r="Y50" s="33" t="b">
        <f t="shared" si="9"/>
        <v>1</v>
      </c>
      <c r="Z50" s="34">
        <f t="shared" si="10"/>
        <v>0.75</v>
      </c>
      <c r="AA50" s="35" t="b">
        <f t="shared" si="11"/>
        <v>1</v>
      </c>
      <c r="AB50" s="35" t="b">
        <f t="shared" si="12"/>
        <v>1</v>
      </c>
    </row>
    <row r="51" spans="1:28" s="65" customFormat="1" ht="24" x14ac:dyDescent="0.2">
      <c r="A51" s="58">
        <v>49</v>
      </c>
      <c r="B51" s="50" t="s">
        <v>450</v>
      </c>
      <c r="C51" s="46" t="s">
        <v>117</v>
      </c>
      <c r="D51" s="87" t="s">
        <v>229</v>
      </c>
      <c r="E51" s="48" t="s">
        <v>343</v>
      </c>
      <c r="F51" s="50" t="s">
        <v>238</v>
      </c>
      <c r="G51" s="68" t="s">
        <v>410</v>
      </c>
      <c r="H51" s="50" t="s">
        <v>44</v>
      </c>
      <c r="I51" s="55">
        <v>2.1110000000000002</v>
      </c>
      <c r="J51" s="56" t="s">
        <v>429</v>
      </c>
      <c r="K51" s="85">
        <v>4158056</v>
      </c>
      <c r="L51" s="9">
        <v>2910639</v>
      </c>
      <c r="M51" s="85">
        <v>1247417</v>
      </c>
      <c r="N51" s="52">
        <v>0.7</v>
      </c>
      <c r="O51" s="11">
        <v>0</v>
      </c>
      <c r="P51" s="11">
        <v>2910639</v>
      </c>
      <c r="Q51" s="60"/>
      <c r="R51" s="60"/>
      <c r="S51" s="15"/>
      <c r="T51" s="15"/>
      <c r="U51" s="15"/>
      <c r="V51" s="15"/>
      <c r="W51" s="15"/>
      <c r="X51" s="15"/>
      <c r="Y51" s="33" t="b">
        <f t="shared" si="9"/>
        <v>1</v>
      </c>
      <c r="Z51" s="34">
        <f t="shared" si="10"/>
        <v>0.7</v>
      </c>
      <c r="AA51" s="35" t="b">
        <f t="shared" si="11"/>
        <v>1</v>
      </c>
      <c r="AB51" s="35" t="b">
        <f t="shared" si="12"/>
        <v>1</v>
      </c>
    </row>
    <row r="52" spans="1:28" s="65" customFormat="1" ht="24" x14ac:dyDescent="0.2">
      <c r="A52" s="58">
        <v>50</v>
      </c>
      <c r="B52" s="50" t="s">
        <v>451</v>
      </c>
      <c r="C52" s="46" t="s">
        <v>117</v>
      </c>
      <c r="D52" s="87" t="s">
        <v>229</v>
      </c>
      <c r="E52" s="48" t="s">
        <v>343</v>
      </c>
      <c r="F52" s="50" t="s">
        <v>238</v>
      </c>
      <c r="G52" s="68" t="s">
        <v>411</v>
      </c>
      <c r="H52" s="50" t="s">
        <v>69</v>
      </c>
      <c r="I52" s="55">
        <v>2.23</v>
      </c>
      <c r="J52" s="56" t="s">
        <v>430</v>
      </c>
      <c r="K52" s="85">
        <v>2162117</v>
      </c>
      <c r="L52" s="9">
        <v>1081058</v>
      </c>
      <c r="M52" s="85">
        <v>1081059</v>
      </c>
      <c r="N52" s="52">
        <v>0.5</v>
      </c>
      <c r="O52" s="11">
        <v>0</v>
      </c>
      <c r="P52" s="11">
        <v>1081058</v>
      </c>
      <c r="Q52" s="60"/>
      <c r="R52" s="60"/>
      <c r="S52" s="15"/>
      <c r="T52" s="15"/>
      <c r="U52" s="15"/>
      <c r="V52" s="15"/>
      <c r="W52" s="15"/>
      <c r="X52" s="15"/>
      <c r="Y52" s="33" t="b">
        <f t="shared" si="9"/>
        <v>1</v>
      </c>
      <c r="Z52" s="34">
        <f t="shared" si="10"/>
        <v>0.5</v>
      </c>
      <c r="AA52" s="35" t="b">
        <f t="shared" si="11"/>
        <v>1</v>
      </c>
      <c r="AB52" s="35" t="b">
        <f t="shared" si="12"/>
        <v>1</v>
      </c>
    </row>
    <row r="53" spans="1:28" s="75" customFormat="1" ht="48" x14ac:dyDescent="0.2">
      <c r="A53" s="58">
        <v>51</v>
      </c>
      <c r="B53" s="50" t="s">
        <v>452</v>
      </c>
      <c r="C53" s="46" t="s">
        <v>117</v>
      </c>
      <c r="D53" s="87" t="s">
        <v>437</v>
      </c>
      <c r="E53" s="48" t="s">
        <v>441</v>
      </c>
      <c r="F53" s="50" t="s">
        <v>237</v>
      </c>
      <c r="G53" s="68" t="s">
        <v>412</v>
      </c>
      <c r="H53" s="50" t="s">
        <v>28</v>
      </c>
      <c r="I53" s="55">
        <v>0.505</v>
      </c>
      <c r="J53" s="56" t="s">
        <v>118</v>
      </c>
      <c r="K53" s="85">
        <v>698308.71</v>
      </c>
      <c r="L53" s="9">
        <v>523731.53</v>
      </c>
      <c r="M53" s="85">
        <f>K53-L53</f>
        <v>174577.17999999993</v>
      </c>
      <c r="N53" s="52">
        <v>0.75</v>
      </c>
      <c r="O53" s="11">
        <v>0</v>
      </c>
      <c r="P53" s="11">
        <f>L53</f>
        <v>523731.53</v>
      </c>
      <c r="Q53" s="60"/>
      <c r="R53" s="60"/>
      <c r="S53" s="15"/>
      <c r="T53" s="15"/>
      <c r="U53" s="15"/>
      <c r="V53" s="15"/>
      <c r="W53" s="15"/>
      <c r="X53" s="15"/>
      <c r="Y53" s="71" t="b">
        <f t="shared" si="9"/>
        <v>1</v>
      </c>
      <c r="Z53" s="72">
        <f t="shared" si="10"/>
        <v>0.75</v>
      </c>
      <c r="AA53" s="73" t="b">
        <f t="shared" si="11"/>
        <v>1</v>
      </c>
      <c r="AB53" s="73" t="b">
        <f t="shared" si="12"/>
        <v>1</v>
      </c>
    </row>
    <row r="54" spans="1:28" s="75" customFormat="1" ht="24" x14ac:dyDescent="0.2">
      <c r="A54" s="58">
        <v>52</v>
      </c>
      <c r="B54" s="50" t="s">
        <v>453</v>
      </c>
      <c r="C54" s="46" t="s">
        <v>117</v>
      </c>
      <c r="D54" s="87" t="s">
        <v>402</v>
      </c>
      <c r="E54" s="48" t="s">
        <v>442</v>
      </c>
      <c r="F54" s="50" t="s">
        <v>236</v>
      </c>
      <c r="G54" s="68" t="s">
        <v>413</v>
      </c>
      <c r="H54" s="50" t="s">
        <v>28</v>
      </c>
      <c r="I54" s="55">
        <v>0.46300000000000002</v>
      </c>
      <c r="J54" s="56" t="s">
        <v>431</v>
      </c>
      <c r="K54" s="85">
        <v>352063.48</v>
      </c>
      <c r="L54" s="9">
        <v>264047.61</v>
      </c>
      <c r="M54" s="85">
        <f>K54-L54</f>
        <v>88015.87</v>
      </c>
      <c r="N54" s="52">
        <v>0.75</v>
      </c>
      <c r="O54" s="11">
        <v>0</v>
      </c>
      <c r="P54" s="11">
        <f>L54</f>
        <v>264047.61</v>
      </c>
      <c r="Q54" s="60"/>
      <c r="R54" s="60"/>
      <c r="S54" s="15"/>
      <c r="T54" s="15"/>
      <c r="U54" s="15"/>
      <c r="V54" s="15"/>
      <c r="W54" s="15"/>
      <c r="X54" s="15"/>
      <c r="Y54" s="71" t="b">
        <f t="shared" si="9"/>
        <v>1</v>
      </c>
      <c r="Z54" s="72">
        <f t="shared" si="10"/>
        <v>0.75</v>
      </c>
      <c r="AA54" s="73" t="b">
        <f t="shared" si="11"/>
        <v>1</v>
      </c>
      <c r="AB54" s="73" t="b">
        <f t="shared" si="12"/>
        <v>1</v>
      </c>
    </row>
    <row r="55" spans="1:28" s="75" customFormat="1" ht="24" x14ac:dyDescent="0.2">
      <c r="A55" s="58">
        <v>53</v>
      </c>
      <c r="B55" s="50" t="s">
        <v>454</v>
      </c>
      <c r="C55" s="46" t="s">
        <v>117</v>
      </c>
      <c r="D55" s="87" t="s">
        <v>403</v>
      </c>
      <c r="E55" s="48" t="s">
        <v>443</v>
      </c>
      <c r="F55" s="50" t="s">
        <v>392</v>
      </c>
      <c r="G55" s="68" t="s">
        <v>414</v>
      </c>
      <c r="H55" s="50" t="s">
        <v>28</v>
      </c>
      <c r="I55" s="55"/>
      <c r="J55" s="56" t="s">
        <v>432</v>
      </c>
      <c r="K55" s="85">
        <v>1041477.8</v>
      </c>
      <c r="L55" s="9">
        <v>781108.35</v>
      </c>
      <c r="M55" s="85">
        <f>K55-L55</f>
        <v>260369.45000000007</v>
      </c>
      <c r="N55" s="52">
        <v>0.75</v>
      </c>
      <c r="O55" s="11">
        <v>0</v>
      </c>
      <c r="P55" s="11">
        <f>L55</f>
        <v>781108.35</v>
      </c>
      <c r="Q55" s="60"/>
      <c r="R55" s="60"/>
      <c r="S55" s="15"/>
      <c r="T55" s="15"/>
      <c r="U55" s="15"/>
      <c r="V55" s="15"/>
      <c r="W55" s="15"/>
      <c r="X55" s="15"/>
      <c r="Y55" s="71" t="b">
        <f t="shared" si="9"/>
        <v>1</v>
      </c>
      <c r="Z55" s="72">
        <f t="shared" si="10"/>
        <v>0.75</v>
      </c>
      <c r="AA55" s="73" t="b">
        <f t="shared" si="11"/>
        <v>1</v>
      </c>
      <c r="AB55" s="73" t="b">
        <f t="shared" si="12"/>
        <v>1</v>
      </c>
    </row>
    <row r="56" spans="1:28" s="75" customFormat="1" ht="24" x14ac:dyDescent="0.2">
      <c r="A56" s="58">
        <v>54</v>
      </c>
      <c r="B56" s="50" t="s">
        <v>455</v>
      </c>
      <c r="C56" s="46" t="s">
        <v>117</v>
      </c>
      <c r="D56" s="87" t="s">
        <v>99</v>
      </c>
      <c r="E56" s="48" t="s">
        <v>114</v>
      </c>
      <c r="F56" s="50" t="s">
        <v>33</v>
      </c>
      <c r="G56" s="68" t="s">
        <v>415</v>
      </c>
      <c r="H56" s="50" t="s">
        <v>28</v>
      </c>
      <c r="I56" s="55">
        <v>1.05</v>
      </c>
      <c r="J56" s="56" t="s">
        <v>433</v>
      </c>
      <c r="K56" s="85">
        <v>1519163.71</v>
      </c>
      <c r="L56" s="9">
        <v>1139372.78</v>
      </c>
      <c r="M56" s="85">
        <f>K56-L56</f>
        <v>379790.92999999993</v>
      </c>
      <c r="N56" s="52">
        <v>0.75</v>
      </c>
      <c r="O56" s="11">
        <v>0</v>
      </c>
      <c r="P56" s="11">
        <f>L56</f>
        <v>1139372.78</v>
      </c>
      <c r="Q56" s="60"/>
      <c r="R56" s="60"/>
      <c r="S56" s="15"/>
      <c r="T56" s="15"/>
      <c r="U56" s="15"/>
      <c r="V56" s="15"/>
      <c r="W56" s="15"/>
      <c r="X56" s="15"/>
      <c r="Y56" s="71" t="b">
        <f t="shared" si="9"/>
        <v>1</v>
      </c>
      <c r="Z56" s="72">
        <f t="shared" si="10"/>
        <v>0.75</v>
      </c>
      <c r="AA56" s="73" t="b">
        <f t="shared" si="11"/>
        <v>1</v>
      </c>
      <c r="AB56" s="73" t="b">
        <f t="shared" si="12"/>
        <v>1</v>
      </c>
    </row>
    <row r="57" spans="1:28" s="65" customFormat="1" ht="24" x14ac:dyDescent="0.2">
      <c r="A57" s="58">
        <v>55</v>
      </c>
      <c r="B57" s="50" t="s">
        <v>456</v>
      </c>
      <c r="C57" s="46" t="s">
        <v>117</v>
      </c>
      <c r="D57" s="87" t="s">
        <v>404</v>
      </c>
      <c r="E57" s="48" t="s">
        <v>444</v>
      </c>
      <c r="F57" s="50" t="s">
        <v>237</v>
      </c>
      <c r="G57" s="68" t="s">
        <v>416</v>
      </c>
      <c r="H57" s="50" t="s">
        <v>28</v>
      </c>
      <c r="I57" s="55">
        <v>0.79400000000000004</v>
      </c>
      <c r="J57" s="56" t="s">
        <v>350</v>
      </c>
      <c r="K57" s="85">
        <v>2409433.9700000002</v>
      </c>
      <c r="L57" s="9">
        <v>1807075</v>
      </c>
      <c r="M57" s="85">
        <v>602358.9700000002</v>
      </c>
      <c r="N57" s="52">
        <v>0.75</v>
      </c>
      <c r="O57" s="11">
        <v>0</v>
      </c>
      <c r="P57" s="11">
        <v>1807075</v>
      </c>
      <c r="Q57" s="60"/>
      <c r="R57" s="60"/>
      <c r="S57" s="15"/>
      <c r="T57" s="15"/>
      <c r="U57" s="15"/>
      <c r="V57" s="15"/>
      <c r="W57" s="15"/>
      <c r="X57" s="15"/>
      <c r="Y57" s="33" t="b">
        <f t="shared" si="9"/>
        <v>1</v>
      </c>
      <c r="Z57" s="34">
        <f t="shared" si="10"/>
        <v>0.75</v>
      </c>
      <c r="AA57" s="35" t="b">
        <f t="shared" si="11"/>
        <v>1</v>
      </c>
      <c r="AB57" s="35" t="b">
        <f t="shared" si="12"/>
        <v>1</v>
      </c>
    </row>
    <row r="58" spans="1:28" s="75" customFormat="1" ht="48" x14ac:dyDescent="0.2">
      <c r="A58" s="58">
        <v>56</v>
      </c>
      <c r="B58" s="50" t="s">
        <v>457</v>
      </c>
      <c r="C58" s="46" t="s">
        <v>117</v>
      </c>
      <c r="D58" s="87" t="s">
        <v>402</v>
      </c>
      <c r="E58" s="48" t="s">
        <v>442</v>
      </c>
      <c r="F58" s="50" t="s">
        <v>236</v>
      </c>
      <c r="G58" s="68" t="s">
        <v>417</v>
      </c>
      <c r="H58" s="50" t="s">
        <v>28</v>
      </c>
      <c r="I58" s="55">
        <v>0.623</v>
      </c>
      <c r="J58" s="56" t="s">
        <v>434</v>
      </c>
      <c r="K58" s="85">
        <v>1467777.24</v>
      </c>
      <c r="L58" s="9">
        <v>1100832.93</v>
      </c>
      <c r="M58" s="85">
        <f>K58-L58</f>
        <v>366944.31000000006</v>
      </c>
      <c r="N58" s="52">
        <v>0.75</v>
      </c>
      <c r="O58" s="11">
        <v>0</v>
      </c>
      <c r="P58" s="11">
        <f>L58</f>
        <v>1100832.93</v>
      </c>
      <c r="Q58" s="60"/>
      <c r="R58" s="60"/>
      <c r="S58" s="15"/>
      <c r="T58" s="15"/>
      <c r="U58" s="15"/>
      <c r="V58" s="15"/>
      <c r="W58" s="15"/>
      <c r="X58" s="15"/>
      <c r="Y58" s="71" t="b">
        <f t="shared" si="9"/>
        <v>1</v>
      </c>
      <c r="Z58" s="72">
        <f t="shared" si="10"/>
        <v>0.75</v>
      </c>
      <c r="AA58" s="73" t="b">
        <f t="shared" si="11"/>
        <v>1</v>
      </c>
      <c r="AB58" s="73" t="b">
        <f t="shared" si="12"/>
        <v>1</v>
      </c>
    </row>
    <row r="59" spans="1:28" s="75" customFormat="1" ht="36" x14ac:dyDescent="0.2">
      <c r="A59" s="58">
        <v>57</v>
      </c>
      <c r="B59" s="50" t="s">
        <v>458</v>
      </c>
      <c r="C59" s="46" t="s">
        <v>117</v>
      </c>
      <c r="D59" s="87" t="s">
        <v>99</v>
      </c>
      <c r="E59" s="48" t="s">
        <v>114</v>
      </c>
      <c r="F59" s="50" t="s">
        <v>33</v>
      </c>
      <c r="G59" s="68" t="s">
        <v>418</v>
      </c>
      <c r="H59" s="50" t="s">
        <v>28</v>
      </c>
      <c r="I59" s="55">
        <v>0.375</v>
      </c>
      <c r="J59" s="56" t="s">
        <v>435</v>
      </c>
      <c r="K59" s="85">
        <v>638924.12</v>
      </c>
      <c r="L59" s="9">
        <v>479193.09</v>
      </c>
      <c r="M59" s="85">
        <f>K59-L59</f>
        <v>159731.02999999997</v>
      </c>
      <c r="N59" s="52">
        <v>0.75</v>
      </c>
      <c r="O59" s="11">
        <v>0</v>
      </c>
      <c r="P59" s="11">
        <f>L59</f>
        <v>479193.09</v>
      </c>
      <c r="Q59" s="60"/>
      <c r="R59" s="60"/>
      <c r="S59" s="15"/>
      <c r="T59" s="15"/>
      <c r="U59" s="15"/>
      <c r="V59" s="15"/>
      <c r="W59" s="15"/>
      <c r="X59" s="15"/>
      <c r="Y59" s="71" t="b">
        <f t="shared" si="9"/>
        <v>1</v>
      </c>
      <c r="Z59" s="72">
        <f t="shared" si="10"/>
        <v>0.75</v>
      </c>
      <c r="AA59" s="73" t="b">
        <f t="shared" si="11"/>
        <v>1</v>
      </c>
      <c r="AB59" s="73" t="b">
        <f t="shared" si="12"/>
        <v>1</v>
      </c>
    </row>
    <row r="60" spans="1:28" s="65" customFormat="1" ht="24" x14ac:dyDescent="0.2">
      <c r="A60" s="58">
        <v>58</v>
      </c>
      <c r="B60" s="50" t="s">
        <v>459</v>
      </c>
      <c r="C60" s="46" t="s">
        <v>117</v>
      </c>
      <c r="D60" s="87" t="s">
        <v>219</v>
      </c>
      <c r="E60" s="48" t="s">
        <v>445</v>
      </c>
      <c r="F60" s="50" t="s">
        <v>40</v>
      </c>
      <c r="G60" s="68" t="s">
        <v>419</v>
      </c>
      <c r="H60" s="50" t="s">
        <v>28</v>
      </c>
      <c r="I60" s="55">
        <v>0.73499999999999999</v>
      </c>
      <c r="J60" s="56" t="s">
        <v>435</v>
      </c>
      <c r="K60" s="85">
        <v>2290000</v>
      </c>
      <c r="L60" s="9">
        <v>1603000</v>
      </c>
      <c r="M60" s="85">
        <v>687000</v>
      </c>
      <c r="N60" s="52">
        <v>0.7</v>
      </c>
      <c r="O60" s="11">
        <v>0</v>
      </c>
      <c r="P60" s="11">
        <v>1603000</v>
      </c>
      <c r="Q60" s="60"/>
      <c r="R60" s="60"/>
      <c r="S60" s="15"/>
      <c r="T60" s="15"/>
      <c r="U60" s="15"/>
      <c r="V60" s="15"/>
      <c r="W60" s="15"/>
      <c r="X60" s="15"/>
      <c r="Y60" s="33" t="b">
        <f t="shared" si="9"/>
        <v>1</v>
      </c>
      <c r="Z60" s="34">
        <f t="shared" si="10"/>
        <v>0.7</v>
      </c>
      <c r="AA60" s="35" t="b">
        <f t="shared" si="11"/>
        <v>1</v>
      </c>
      <c r="AB60" s="35" t="b">
        <f t="shared" si="12"/>
        <v>1</v>
      </c>
    </row>
    <row r="61" spans="1:28" s="75" customFormat="1" ht="24" x14ac:dyDescent="0.2">
      <c r="A61" s="58">
        <v>59</v>
      </c>
      <c r="B61" s="50" t="s">
        <v>460</v>
      </c>
      <c r="C61" s="46" t="s">
        <v>117</v>
      </c>
      <c r="D61" s="87" t="s">
        <v>53</v>
      </c>
      <c r="E61" s="48" t="s">
        <v>104</v>
      </c>
      <c r="F61" s="50" t="s">
        <v>54</v>
      </c>
      <c r="G61" s="68" t="s">
        <v>420</v>
      </c>
      <c r="H61" s="50" t="s">
        <v>44</v>
      </c>
      <c r="I61" s="55">
        <v>0.41</v>
      </c>
      <c r="J61" s="56" t="s">
        <v>436</v>
      </c>
      <c r="K61" s="85">
        <v>816145.93</v>
      </c>
      <c r="L61" s="9">
        <v>571302.15</v>
      </c>
      <c r="M61" s="85">
        <f>K61-L61</f>
        <v>244843.78000000003</v>
      </c>
      <c r="N61" s="52">
        <v>0.7</v>
      </c>
      <c r="O61" s="11">
        <v>0</v>
      </c>
      <c r="P61" s="11">
        <f>L61</f>
        <v>571302.15</v>
      </c>
      <c r="Q61" s="60"/>
      <c r="R61" s="60"/>
      <c r="S61" s="15"/>
      <c r="T61" s="15"/>
      <c r="U61" s="15"/>
      <c r="V61" s="15"/>
      <c r="W61" s="15"/>
      <c r="X61" s="15"/>
      <c r="Y61" s="71" t="b">
        <f t="shared" si="9"/>
        <v>1</v>
      </c>
      <c r="Z61" s="72">
        <f t="shared" si="10"/>
        <v>0.7</v>
      </c>
      <c r="AA61" s="73" t="b">
        <f t="shared" si="11"/>
        <v>1</v>
      </c>
      <c r="AB61" s="73" t="b">
        <f t="shared" si="12"/>
        <v>1</v>
      </c>
    </row>
    <row r="62" spans="1:28" s="75" customFormat="1" ht="24" x14ac:dyDescent="0.2">
      <c r="A62" s="58">
        <v>60</v>
      </c>
      <c r="B62" s="50" t="s">
        <v>461</v>
      </c>
      <c r="C62" s="46" t="s">
        <v>117</v>
      </c>
      <c r="D62" s="87" t="s">
        <v>405</v>
      </c>
      <c r="E62" s="48" t="s">
        <v>389</v>
      </c>
      <c r="F62" s="50" t="s">
        <v>238</v>
      </c>
      <c r="G62" s="68" t="s">
        <v>421</v>
      </c>
      <c r="H62" s="50" t="s">
        <v>69</v>
      </c>
      <c r="I62" s="55">
        <v>0.23</v>
      </c>
      <c r="J62" s="56" t="s">
        <v>125</v>
      </c>
      <c r="K62" s="86">
        <v>114711.77</v>
      </c>
      <c r="L62" s="13">
        <v>86033.83</v>
      </c>
      <c r="M62" s="86">
        <f>K62-L62</f>
        <v>28677.940000000002</v>
      </c>
      <c r="N62" s="52">
        <v>0.75</v>
      </c>
      <c r="O62" s="11">
        <v>0</v>
      </c>
      <c r="P62" s="11">
        <f>L62</f>
        <v>86033.83</v>
      </c>
      <c r="Q62" s="60"/>
      <c r="R62" s="60"/>
      <c r="S62" s="15"/>
      <c r="T62" s="15"/>
      <c r="U62" s="15"/>
      <c r="V62" s="15"/>
      <c r="W62" s="15"/>
      <c r="X62" s="15"/>
      <c r="Y62" s="71" t="b">
        <f t="shared" si="9"/>
        <v>1</v>
      </c>
      <c r="Z62" s="72">
        <f t="shared" si="10"/>
        <v>0.75</v>
      </c>
      <c r="AA62" s="73" t="b">
        <f t="shared" si="11"/>
        <v>1</v>
      </c>
      <c r="AB62" s="73" t="b">
        <f t="shared" si="12"/>
        <v>1</v>
      </c>
    </row>
    <row r="63" spans="1:28" s="75" customFormat="1" ht="36" x14ac:dyDescent="0.2">
      <c r="A63" s="58">
        <v>61</v>
      </c>
      <c r="B63" s="50" t="s">
        <v>462</v>
      </c>
      <c r="C63" s="46" t="s">
        <v>117</v>
      </c>
      <c r="D63" s="87" t="s">
        <v>406</v>
      </c>
      <c r="E63" s="48" t="s">
        <v>388</v>
      </c>
      <c r="F63" s="50" t="s">
        <v>54</v>
      </c>
      <c r="G63" s="68" t="s">
        <v>422</v>
      </c>
      <c r="H63" s="50" t="s">
        <v>69</v>
      </c>
      <c r="I63" s="55">
        <v>0.57799999999999996</v>
      </c>
      <c r="J63" s="56" t="s">
        <v>350</v>
      </c>
      <c r="K63" s="85">
        <v>494385.91999999998</v>
      </c>
      <c r="L63" s="9">
        <v>346070.14</v>
      </c>
      <c r="M63" s="85">
        <v>148315.78</v>
      </c>
      <c r="N63" s="52">
        <v>0.7</v>
      </c>
      <c r="O63" s="11">
        <v>0</v>
      </c>
      <c r="P63" s="11">
        <v>346070.14</v>
      </c>
      <c r="Q63" s="60"/>
      <c r="R63" s="60"/>
      <c r="S63" s="15"/>
      <c r="T63" s="15"/>
      <c r="U63" s="15"/>
      <c r="V63" s="15"/>
      <c r="W63" s="15"/>
      <c r="X63" s="15"/>
      <c r="Y63" s="71" t="b">
        <f t="shared" si="9"/>
        <v>1</v>
      </c>
      <c r="Z63" s="72">
        <f t="shared" si="10"/>
        <v>0.7</v>
      </c>
      <c r="AA63" s="73" t="b">
        <f t="shared" si="11"/>
        <v>1</v>
      </c>
      <c r="AB63" s="73" t="b">
        <f t="shared" si="12"/>
        <v>1</v>
      </c>
    </row>
    <row r="64" spans="1:28" s="65" customFormat="1" ht="24" x14ac:dyDescent="0.2">
      <c r="A64" s="58">
        <v>62</v>
      </c>
      <c r="B64" s="50" t="s">
        <v>463</v>
      </c>
      <c r="C64" s="46" t="s">
        <v>117</v>
      </c>
      <c r="D64" s="87" t="s">
        <v>219</v>
      </c>
      <c r="E64" s="48" t="s">
        <v>445</v>
      </c>
      <c r="F64" s="50" t="s">
        <v>40</v>
      </c>
      <c r="G64" s="68" t="s">
        <v>423</v>
      </c>
      <c r="H64" s="50" t="s">
        <v>69</v>
      </c>
      <c r="I64" s="55">
        <v>0.20899999999999999</v>
      </c>
      <c r="J64" s="56" t="s">
        <v>120</v>
      </c>
      <c r="K64" s="85">
        <v>937609.78</v>
      </c>
      <c r="L64" s="9">
        <v>656326.85</v>
      </c>
      <c r="M64" s="85">
        <f>K64-L64</f>
        <v>281282.93000000005</v>
      </c>
      <c r="N64" s="52">
        <v>0.7</v>
      </c>
      <c r="O64" s="11">
        <v>0</v>
      </c>
      <c r="P64" s="11">
        <v>656326.85</v>
      </c>
      <c r="Q64" s="60"/>
      <c r="R64" s="60"/>
      <c r="S64" s="15"/>
      <c r="T64" s="15"/>
      <c r="U64" s="15"/>
      <c r="V64" s="15"/>
      <c r="W64" s="15"/>
      <c r="X64" s="15"/>
      <c r="Y64" s="33" t="b">
        <f t="shared" si="9"/>
        <v>1</v>
      </c>
      <c r="Z64" s="34">
        <f t="shared" si="10"/>
        <v>0.7</v>
      </c>
      <c r="AA64" s="35" t="b">
        <f t="shared" si="11"/>
        <v>1</v>
      </c>
      <c r="AB64" s="35" t="b">
        <f t="shared" si="12"/>
        <v>1</v>
      </c>
    </row>
    <row r="65" spans="1:28" s="65" customFormat="1" ht="36" x14ac:dyDescent="0.2">
      <c r="A65" s="58">
        <v>63</v>
      </c>
      <c r="B65" s="50" t="s">
        <v>464</v>
      </c>
      <c r="C65" s="46" t="s">
        <v>117</v>
      </c>
      <c r="D65" s="87" t="s">
        <v>407</v>
      </c>
      <c r="E65" s="48" t="s">
        <v>446</v>
      </c>
      <c r="F65" s="50" t="s">
        <v>59</v>
      </c>
      <c r="G65" s="68" t="s">
        <v>425</v>
      </c>
      <c r="H65" s="50" t="s">
        <v>28</v>
      </c>
      <c r="I65" s="55">
        <v>0.246</v>
      </c>
      <c r="J65" s="56" t="s">
        <v>119</v>
      </c>
      <c r="K65" s="85">
        <v>996640</v>
      </c>
      <c r="L65" s="9">
        <v>747480</v>
      </c>
      <c r="M65" s="85">
        <v>249160</v>
      </c>
      <c r="N65" s="52">
        <v>0.75</v>
      </c>
      <c r="O65" s="11">
        <v>0</v>
      </c>
      <c r="P65" s="11">
        <v>747480</v>
      </c>
      <c r="Q65" s="60"/>
      <c r="R65" s="60"/>
      <c r="S65" s="15"/>
      <c r="T65" s="15"/>
      <c r="U65" s="15"/>
      <c r="V65" s="15"/>
      <c r="W65" s="15"/>
      <c r="X65" s="15"/>
      <c r="Y65" s="33" t="b">
        <f t="shared" si="9"/>
        <v>1</v>
      </c>
      <c r="Z65" s="34">
        <f t="shared" si="10"/>
        <v>0.75</v>
      </c>
      <c r="AA65" s="35" t="b">
        <f t="shared" si="11"/>
        <v>1</v>
      </c>
      <c r="AB65" s="35" t="b">
        <f t="shared" si="12"/>
        <v>1</v>
      </c>
    </row>
    <row r="66" spans="1:28" s="65" customFormat="1" ht="36" x14ac:dyDescent="0.2">
      <c r="A66" s="58">
        <v>64</v>
      </c>
      <c r="B66" s="50" t="s">
        <v>465</v>
      </c>
      <c r="C66" s="46" t="s">
        <v>117</v>
      </c>
      <c r="D66" s="87" t="s">
        <v>407</v>
      </c>
      <c r="E66" s="48" t="s">
        <v>446</v>
      </c>
      <c r="F66" s="50" t="s">
        <v>59</v>
      </c>
      <c r="G66" s="68" t="s">
        <v>426</v>
      </c>
      <c r="H66" s="50" t="s">
        <v>28</v>
      </c>
      <c r="I66" s="55">
        <v>0.69159999999999999</v>
      </c>
      <c r="J66" s="56" t="s">
        <v>119</v>
      </c>
      <c r="K66" s="85">
        <v>2694509</v>
      </c>
      <c r="L66" s="9">
        <v>2020881</v>
      </c>
      <c r="M66" s="85">
        <v>673628</v>
      </c>
      <c r="N66" s="52">
        <v>0.75</v>
      </c>
      <c r="O66" s="11">
        <v>0</v>
      </c>
      <c r="P66" s="11">
        <v>2020881</v>
      </c>
      <c r="Q66" s="60"/>
      <c r="R66" s="60"/>
      <c r="S66" s="15"/>
      <c r="T66" s="15"/>
      <c r="U66" s="15"/>
      <c r="V66" s="15"/>
      <c r="W66" s="15"/>
      <c r="X66" s="15"/>
      <c r="Y66" s="33" t="b">
        <f t="shared" si="9"/>
        <v>1</v>
      </c>
      <c r="Z66" s="34">
        <f t="shared" si="10"/>
        <v>0.75</v>
      </c>
      <c r="AA66" s="35" t="b">
        <f t="shared" si="11"/>
        <v>1</v>
      </c>
      <c r="AB66" s="35" t="b">
        <f t="shared" si="12"/>
        <v>1</v>
      </c>
    </row>
    <row r="67" spans="1:28" s="75" customFormat="1" ht="36" x14ac:dyDescent="0.2">
      <c r="A67" s="58">
        <v>65</v>
      </c>
      <c r="B67" s="50" t="s">
        <v>466</v>
      </c>
      <c r="C67" s="46" t="s">
        <v>117</v>
      </c>
      <c r="D67" s="87" t="s">
        <v>408</v>
      </c>
      <c r="E67" s="48" t="s">
        <v>447</v>
      </c>
      <c r="F67" s="50" t="s">
        <v>391</v>
      </c>
      <c r="G67" s="68" t="s">
        <v>424</v>
      </c>
      <c r="H67" s="50" t="s">
        <v>28</v>
      </c>
      <c r="I67" s="55">
        <v>0.25</v>
      </c>
      <c r="J67" s="56" t="s">
        <v>351</v>
      </c>
      <c r="K67" s="85">
        <v>279267.81</v>
      </c>
      <c r="L67" s="9">
        <v>209450.86</v>
      </c>
      <c r="M67" s="85">
        <f>K67-L67</f>
        <v>69816.950000000012</v>
      </c>
      <c r="N67" s="52">
        <v>0.75</v>
      </c>
      <c r="O67" s="11">
        <v>0</v>
      </c>
      <c r="P67" s="11">
        <f>L67</f>
        <v>209450.86</v>
      </c>
      <c r="Q67" s="60"/>
      <c r="R67" s="60"/>
      <c r="S67" s="15"/>
      <c r="T67" s="15"/>
      <c r="U67" s="15"/>
      <c r="V67" s="15"/>
      <c r="W67" s="15"/>
      <c r="X67" s="15"/>
      <c r="Y67" s="71" t="b">
        <f t="shared" si="9"/>
        <v>1</v>
      </c>
      <c r="Z67" s="72">
        <f t="shared" si="10"/>
        <v>0.75</v>
      </c>
      <c r="AA67" s="73" t="b">
        <f t="shared" si="11"/>
        <v>1</v>
      </c>
      <c r="AB67" s="73" t="b">
        <f t="shared" si="12"/>
        <v>1</v>
      </c>
    </row>
    <row r="68" spans="1:28" s="65" customFormat="1" ht="24" x14ac:dyDescent="0.2">
      <c r="A68" s="58">
        <v>66</v>
      </c>
      <c r="B68" s="50" t="s">
        <v>385</v>
      </c>
      <c r="C68" s="46" t="s">
        <v>117</v>
      </c>
      <c r="D68" s="87" t="s">
        <v>383</v>
      </c>
      <c r="E68" s="48" t="s">
        <v>112</v>
      </c>
      <c r="F68" s="50" t="s">
        <v>237</v>
      </c>
      <c r="G68" s="68" t="s">
        <v>386</v>
      </c>
      <c r="H68" s="50" t="s">
        <v>28</v>
      </c>
      <c r="I68" s="55">
        <v>0.30599999999999999</v>
      </c>
      <c r="J68" s="56" t="s">
        <v>118</v>
      </c>
      <c r="K68" s="85">
        <v>612893</v>
      </c>
      <c r="L68" s="9">
        <v>429025</v>
      </c>
      <c r="M68" s="85">
        <v>183868</v>
      </c>
      <c r="N68" s="52">
        <v>0.7</v>
      </c>
      <c r="O68" s="11">
        <v>0</v>
      </c>
      <c r="P68" s="11">
        <f>L68</f>
        <v>429025</v>
      </c>
      <c r="Q68" s="60"/>
      <c r="R68" s="60"/>
      <c r="S68" s="15"/>
      <c r="T68" s="15"/>
      <c r="U68" s="15"/>
      <c r="V68" s="15"/>
      <c r="W68" s="15"/>
      <c r="X68" s="15"/>
      <c r="Y68" s="33" t="b">
        <f t="shared" si="9"/>
        <v>1</v>
      </c>
      <c r="Z68" s="34">
        <f t="shared" si="10"/>
        <v>0.7</v>
      </c>
      <c r="AA68" s="35" t="b">
        <f t="shared" si="11"/>
        <v>1</v>
      </c>
      <c r="AB68" s="35" t="b">
        <f t="shared" si="12"/>
        <v>1</v>
      </c>
    </row>
    <row r="69" spans="1:28" s="65" customFormat="1" ht="48" x14ac:dyDescent="0.2">
      <c r="A69" s="58">
        <v>67</v>
      </c>
      <c r="B69" s="50" t="s">
        <v>169</v>
      </c>
      <c r="C69" s="46" t="s">
        <v>117</v>
      </c>
      <c r="D69" s="87" t="s">
        <v>219</v>
      </c>
      <c r="E69" s="48" t="s">
        <v>396</v>
      </c>
      <c r="F69" s="50" t="s">
        <v>40</v>
      </c>
      <c r="G69" s="68" t="s">
        <v>286</v>
      </c>
      <c r="H69" s="50" t="s">
        <v>28</v>
      </c>
      <c r="I69" s="55">
        <v>4.0000000000000001E-3</v>
      </c>
      <c r="J69" s="56" t="s">
        <v>131</v>
      </c>
      <c r="K69" s="85">
        <v>300000</v>
      </c>
      <c r="L69" s="9">
        <v>210000</v>
      </c>
      <c r="M69" s="85">
        <v>90000</v>
      </c>
      <c r="N69" s="52">
        <v>0.7</v>
      </c>
      <c r="O69" s="11">
        <v>0</v>
      </c>
      <c r="P69" s="11">
        <f t="shared" ref="P69:P79" si="13">L69</f>
        <v>210000</v>
      </c>
      <c r="Q69" s="60"/>
      <c r="R69" s="60"/>
      <c r="S69" s="15"/>
      <c r="T69" s="15"/>
      <c r="U69" s="15"/>
      <c r="V69" s="15"/>
      <c r="W69" s="15"/>
      <c r="X69" s="15"/>
      <c r="Y69" s="33" t="b">
        <f t="shared" si="9"/>
        <v>1</v>
      </c>
      <c r="Z69" s="34">
        <f t="shared" si="10"/>
        <v>0.7</v>
      </c>
      <c r="AA69" s="35" t="b">
        <f t="shared" si="11"/>
        <v>1</v>
      </c>
      <c r="AB69" s="35" t="b">
        <f t="shared" si="12"/>
        <v>1</v>
      </c>
    </row>
    <row r="70" spans="1:28" s="76" customFormat="1" ht="24" x14ac:dyDescent="0.2">
      <c r="A70" s="57">
        <v>68</v>
      </c>
      <c r="B70" s="49" t="s">
        <v>180</v>
      </c>
      <c r="C70" s="45" t="s">
        <v>116</v>
      </c>
      <c r="D70" s="39" t="s">
        <v>76</v>
      </c>
      <c r="E70" s="47" t="s">
        <v>109</v>
      </c>
      <c r="F70" s="49" t="s">
        <v>77</v>
      </c>
      <c r="G70" s="38" t="s">
        <v>298</v>
      </c>
      <c r="H70" s="49" t="s">
        <v>28</v>
      </c>
      <c r="I70" s="53">
        <v>0.75</v>
      </c>
      <c r="J70" s="54" t="s">
        <v>369</v>
      </c>
      <c r="K70" s="40">
        <v>660338.55000000005</v>
      </c>
      <c r="L70" s="14">
        <v>396203.13</v>
      </c>
      <c r="M70" s="40">
        <f t="shared" ref="M70:M75" si="14">K70-L70</f>
        <v>264135.42000000004</v>
      </c>
      <c r="N70" s="51">
        <v>0.6</v>
      </c>
      <c r="O70" s="12">
        <v>0</v>
      </c>
      <c r="P70" s="12">
        <v>67354.53</v>
      </c>
      <c r="Q70" s="42">
        <v>328848.59999999998</v>
      </c>
      <c r="R70" s="42"/>
      <c r="S70" s="88"/>
      <c r="T70" s="88"/>
      <c r="U70" s="88"/>
      <c r="V70" s="88"/>
      <c r="W70" s="88"/>
      <c r="X70" s="88"/>
      <c r="Y70" s="77" t="b">
        <f t="shared" si="9"/>
        <v>1</v>
      </c>
      <c r="Z70" s="78">
        <f t="shared" si="10"/>
        <v>0.6</v>
      </c>
      <c r="AA70" s="79" t="b">
        <f t="shared" si="11"/>
        <v>1</v>
      </c>
      <c r="AB70" s="73" t="b">
        <f t="shared" si="12"/>
        <v>1</v>
      </c>
    </row>
    <row r="71" spans="1:28" s="76" customFormat="1" ht="36" x14ac:dyDescent="0.2">
      <c r="A71" s="57">
        <v>69</v>
      </c>
      <c r="B71" s="49" t="s">
        <v>187</v>
      </c>
      <c r="C71" s="45" t="s">
        <v>116</v>
      </c>
      <c r="D71" s="39" t="s">
        <v>205</v>
      </c>
      <c r="E71" s="47" t="s">
        <v>397</v>
      </c>
      <c r="F71" s="49" t="s">
        <v>40</v>
      </c>
      <c r="G71" s="38" t="s">
        <v>438</v>
      </c>
      <c r="H71" s="49" t="s">
        <v>69</v>
      </c>
      <c r="I71" s="53">
        <v>0.75</v>
      </c>
      <c r="J71" s="54" t="s">
        <v>375</v>
      </c>
      <c r="K71" s="40">
        <v>989635.5</v>
      </c>
      <c r="L71" s="14">
        <v>692744.85</v>
      </c>
      <c r="M71" s="40">
        <f t="shared" si="14"/>
        <v>296890.65000000002</v>
      </c>
      <c r="N71" s="51">
        <v>0.7</v>
      </c>
      <c r="O71" s="12">
        <v>0</v>
      </c>
      <c r="P71" s="12">
        <v>360000</v>
      </c>
      <c r="Q71" s="42">
        <v>332744.84999999998</v>
      </c>
      <c r="R71" s="42"/>
      <c r="S71" s="88"/>
      <c r="T71" s="88"/>
      <c r="U71" s="88"/>
      <c r="V71" s="88"/>
      <c r="W71" s="88"/>
      <c r="X71" s="88"/>
      <c r="Y71" s="77" t="b">
        <f t="shared" si="9"/>
        <v>1</v>
      </c>
      <c r="Z71" s="78">
        <f t="shared" si="10"/>
        <v>0.7</v>
      </c>
      <c r="AA71" s="79" t="b">
        <f t="shared" si="11"/>
        <v>1</v>
      </c>
      <c r="AB71" s="79" t="b">
        <f t="shared" si="12"/>
        <v>1</v>
      </c>
    </row>
    <row r="72" spans="1:28" s="75" customFormat="1" ht="36" x14ac:dyDescent="0.2">
      <c r="A72" s="58">
        <v>70</v>
      </c>
      <c r="B72" s="50" t="s">
        <v>165</v>
      </c>
      <c r="C72" s="46" t="s">
        <v>117</v>
      </c>
      <c r="D72" s="87" t="s">
        <v>215</v>
      </c>
      <c r="E72" s="48" t="s">
        <v>332</v>
      </c>
      <c r="F72" s="50" t="s">
        <v>54</v>
      </c>
      <c r="G72" s="68" t="s">
        <v>281</v>
      </c>
      <c r="H72" s="50" t="s">
        <v>44</v>
      </c>
      <c r="I72" s="55">
        <v>1.258</v>
      </c>
      <c r="J72" s="56" t="s">
        <v>372</v>
      </c>
      <c r="K72" s="85">
        <v>3729721.03</v>
      </c>
      <c r="L72" s="9">
        <v>1864860.51</v>
      </c>
      <c r="M72" s="85">
        <f t="shared" si="14"/>
        <v>1864860.5199999998</v>
      </c>
      <c r="N72" s="52">
        <v>0.5</v>
      </c>
      <c r="O72" s="11">
        <v>0</v>
      </c>
      <c r="P72" s="11">
        <f t="shared" si="13"/>
        <v>1864860.51</v>
      </c>
      <c r="Q72" s="60"/>
      <c r="R72" s="60"/>
      <c r="S72" s="15"/>
      <c r="T72" s="15"/>
      <c r="U72" s="15"/>
      <c r="V72" s="15"/>
      <c r="W72" s="15"/>
      <c r="X72" s="15"/>
      <c r="Y72" s="71" t="b">
        <f t="shared" si="9"/>
        <v>1</v>
      </c>
      <c r="Z72" s="72">
        <f t="shared" si="10"/>
        <v>0.5</v>
      </c>
      <c r="AA72" s="73" t="b">
        <f t="shared" si="11"/>
        <v>1</v>
      </c>
      <c r="AB72" s="73" t="b">
        <f t="shared" si="12"/>
        <v>1</v>
      </c>
    </row>
    <row r="73" spans="1:28" s="65" customFormat="1" ht="24" x14ac:dyDescent="0.2">
      <c r="A73" s="58">
        <v>71</v>
      </c>
      <c r="B73" s="50" t="s">
        <v>168</v>
      </c>
      <c r="C73" s="46" t="s">
        <v>117</v>
      </c>
      <c r="D73" s="87" t="s">
        <v>212</v>
      </c>
      <c r="E73" s="48" t="s">
        <v>330</v>
      </c>
      <c r="F73" s="50" t="s">
        <v>244</v>
      </c>
      <c r="G73" s="68" t="s">
        <v>284</v>
      </c>
      <c r="H73" s="50" t="s">
        <v>69</v>
      </c>
      <c r="I73" s="55">
        <v>0.85199999999999998</v>
      </c>
      <c r="J73" s="56" t="s">
        <v>128</v>
      </c>
      <c r="K73" s="85">
        <v>426509.77</v>
      </c>
      <c r="L73" s="9">
        <v>319882.33</v>
      </c>
      <c r="M73" s="85">
        <f t="shared" si="14"/>
        <v>106627.44</v>
      </c>
      <c r="N73" s="52">
        <v>0.75</v>
      </c>
      <c r="O73" s="11">
        <v>0</v>
      </c>
      <c r="P73" s="11">
        <f t="shared" si="13"/>
        <v>319882.33</v>
      </c>
      <c r="Q73" s="60"/>
      <c r="R73" s="60"/>
      <c r="S73" s="15"/>
      <c r="T73" s="15"/>
      <c r="U73" s="15"/>
      <c r="V73" s="15"/>
      <c r="W73" s="15"/>
      <c r="X73" s="15"/>
      <c r="Y73" s="33" t="b">
        <f t="shared" si="9"/>
        <v>1</v>
      </c>
      <c r="Z73" s="34">
        <f t="shared" si="10"/>
        <v>0.75</v>
      </c>
      <c r="AA73" s="35" t="b">
        <f t="shared" si="11"/>
        <v>1</v>
      </c>
      <c r="AB73" s="35" t="b">
        <f t="shared" si="12"/>
        <v>1</v>
      </c>
    </row>
    <row r="74" spans="1:28" s="75" customFormat="1" ht="36" x14ac:dyDescent="0.2">
      <c r="A74" s="58">
        <v>72</v>
      </c>
      <c r="B74" s="50" t="s">
        <v>178</v>
      </c>
      <c r="C74" s="46" t="s">
        <v>117</v>
      </c>
      <c r="D74" s="87" t="s">
        <v>226</v>
      </c>
      <c r="E74" s="48" t="s">
        <v>340</v>
      </c>
      <c r="F74" s="50" t="s">
        <v>246</v>
      </c>
      <c r="G74" s="68" t="s">
        <v>295</v>
      </c>
      <c r="H74" s="50" t="s">
        <v>28</v>
      </c>
      <c r="I74" s="55">
        <v>0.35</v>
      </c>
      <c r="J74" s="56" t="s">
        <v>127</v>
      </c>
      <c r="K74" s="85">
        <v>859770</v>
      </c>
      <c r="L74" s="9">
        <v>601839</v>
      </c>
      <c r="M74" s="85">
        <f t="shared" si="14"/>
        <v>257931</v>
      </c>
      <c r="N74" s="52">
        <v>0.7</v>
      </c>
      <c r="O74" s="11">
        <v>0</v>
      </c>
      <c r="P74" s="11">
        <f t="shared" si="13"/>
        <v>601839</v>
      </c>
      <c r="Q74" s="60"/>
      <c r="R74" s="60"/>
      <c r="S74" s="15"/>
      <c r="T74" s="15"/>
      <c r="U74" s="15"/>
      <c r="V74" s="15"/>
      <c r="W74" s="15"/>
      <c r="X74" s="15"/>
      <c r="Y74" s="71" t="b">
        <f t="shared" si="9"/>
        <v>1</v>
      </c>
      <c r="Z74" s="72">
        <f t="shared" si="10"/>
        <v>0.7</v>
      </c>
      <c r="AA74" s="73" t="b">
        <f t="shared" si="11"/>
        <v>1</v>
      </c>
      <c r="AB74" s="73" t="b">
        <f t="shared" si="12"/>
        <v>1</v>
      </c>
    </row>
    <row r="75" spans="1:28" s="75" customFormat="1" ht="36" x14ac:dyDescent="0.2">
      <c r="A75" s="58">
        <v>73</v>
      </c>
      <c r="B75" s="50" t="s">
        <v>181</v>
      </c>
      <c r="C75" s="46" t="s">
        <v>117</v>
      </c>
      <c r="D75" s="87" t="s">
        <v>227</v>
      </c>
      <c r="E75" s="48" t="s">
        <v>341</v>
      </c>
      <c r="F75" s="50" t="s">
        <v>247</v>
      </c>
      <c r="G75" s="68" t="s">
        <v>299</v>
      </c>
      <c r="H75" s="50" t="s">
        <v>28</v>
      </c>
      <c r="I75" s="55">
        <v>1.2170000000000001</v>
      </c>
      <c r="J75" s="56" t="s">
        <v>378</v>
      </c>
      <c r="K75" s="85">
        <v>342097.88</v>
      </c>
      <c r="L75" s="9">
        <v>256573.41</v>
      </c>
      <c r="M75" s="85">
        <f t="shared" si="14"/>
        <v>85524.47</v>
      </c>
      <c r="N75" s="52">
        <v>0.75</v>
      </c>
      <c r="O75" s="11">
        <v>0</v>
      </c>
      <c r="P75" s="11">
        <f t="shared" si="13"/>
        <v>256573.41</v>
      </c>
      <c r="Q75" s="60"/>
      <c r="R75" s="60"/>
      <c r="S75" s="15"/>
      <c r="T75" s="15"/>
      <c r="U75" s="15"/>
      <c r="V75" s="15"/>
      <c r="W75" s="15"/>
      <c r="X75" s="15"/>
      <c r="Y75" s="71" t="b">
        <f t="shared" si="9"/>
        <v>1</v>
      </c>
      <c r="Z75" s="72">
        <f t="shared" si="10"/>
        <v>0.75</v>
      </c>
      <c r="AA75" s="73" t="b">
        <f t="shared" si="11"/>
        <v>1</v>
      </c>
      <c r="AB75" s="73" t="b">
        <f t="shared" si="12"/>
        <v>1</v>
      </c>
    </row>
    <row r="76" spans="1:28" s="65" customFormat="1" ht="24" x14ac:dyDescent="0.2">
      <c r="A76" s="58">
        <v>74</v>
      </c>
      <c r="B76" s="50" t="s">
        <v>170</v>
      </c>
      <c r="C76" s="46" t="s">
        <v>117</v>
      </c>
      <c r="D76" s="87" t="s">
        <v>220</v>
      </c>
      <c r="E76" s="48" t="s">
        <v>336</v>
      </c>
      <c r="F76" s="50" t="s">
        <v>242</v>
      </c>
      <c r="G76" s="68" t="s">
        <v>287</v>
      </c>
      <c r="H76" s="50" t="s">
        <v>28</v>
      </c>
      <c r="I76" s="55">
        <v>0.32200000000000001</v>
      </c>
      <c r="J76" s="56" t="s">
        <v>121</v>
      </c>
      <c r="K76" s="85">
        <v>836375</v>
      </c>
      <c r="L76" s="9">
        <v>585462</v>
      </c>
      <c r="M76" s="85">
        <v>250913</v>
      </c>
      <c r="N76" s="52">
        <v>0.7</v>
      </c>
      <c r="O76" s="11">
        <v>0</v>
      </c>
      <c r="P76" s="11">
        <f t="shared" si="13"/>
        <v>585462</v>
      </c>
      <c r="Q76" s="60"/>
      <c r="R76" s="60"/>
      <c r="S76" s="15"/>
      <c r="T76" s="15"/>
      <c r="U76" s="15"/>
      <c r="V76" s="15"/>
      <c r="W76" s="15"/>
      <c r="X76" s="15"/>
      <c r="Y76" s="33" t="b">
        <f t="shared" si="9"/>
        <v>1</v>
      </c>
      <c r="Z76" s="34">
        <f t="shared" si="10"/>
        <v>0.7</v>
      </c>
      <c r="AA76" s="35" t="b">
        <f t="shared" si="11"/>
        <v>1</v>
      </c>
      <c r="AB76" s="35" t="b">
        <f t="shared" si="12"/>
        <v>1</v>
      </c>
    </row>
    <row r="77" spans="1:28" s="75" customFormat="1" ht="60" x14ac:dyDescent="0.2">
      <c r="A77" s="58">
        <v>75</v>
      </c>
      <c r="B77" s="50" t="s">
        <v>190</v>
      </c>
      <c r="C77" s="46" t="s">
        <v>117</v>
      </c>
      <c r="D77" s="87" t="s">
        <v>233</v>
      </c>
      <c r="E77" s="48" t="s">
        <v>347</v>
      </c>
      <c r="F77" s="50" t="s">
        <v>243</v>
      </c>
      <c r="G77" s="68" t="s">
        <v>307</v>
      </c>
      <c r="H77" s="50" t="s">
        <v>28</v>
      </c>
      <c r="I77" s="55">
        <v>0.36799999999999999</v>
      </c>
      <c r="J77" s="56" t="s">
        <v>131</v>
      </c>
      <c r="K77" s="85">
        <v>194941</v>
      </c>
      <c r="L77" s="9">
        <v>146205.75</v>
      </c>
      <c r="M77" s="85">
        <f>K77-L77</f>
        <v>48735.25</v>
      </c>
      <c r="N77" s="52">
        <v>0.75</v>
      </c>
      <c r="O77" s="11">
        <v>0</v>
      </c>
      <c r="P77" s="11">
        <f t="shared" si="13"/>
        <v>146205.75</v>
      </c>
      <c r="Q77" s="60"/>
      <c r="R77" s="60"/>
      <c r="S77" s="15"/>
      <c r="T77" s="15"/>
      <c r="U77" s="15"/>
      <c r="V77" s="15"/>
      <c r="W77" s="15"/>
      <c r="X77" s="15"/>
      <c r="Y77" s="71" t="b">
        <f t="shared" si="9"/>
        <v>1</v>
      </c>
      <c r="Z77" s="72">
        <f t="shared" si="10"/>
        <v>0.75</v>
      </c>
      <c r="AA77" s="73" t="b">
        <f t="shared" si="11"/>
        <v>1</v>
      </c>
      <c r="AB77" s="73" t="b">
        <f t="shared" si="12"/>
        <v>1</v>
      </c>
    </row>
    <row r="78" spans="1:28" s="75" customFormat="1" ht="24" x14ac:dyDescent="0.2">
      <c r="A78" s="58">
        <v>76</v>
      </c>
      <c r="B78" s="50" t="s">
        <v>191</v>
      </c>
      <c r="C78" s="46" t="s">
        <v>117</v>
      </c>
      <c r="D78" s="87" t="s">
        <v>234</v>
      </c>
      <c r="E78" s="48" t="s">
        <v>348</v>
      </c>
      <c r="F78" s="50" t="s">
        <v>49</v>
      </c>
      <c r="G78" s="68" t="s">
        <v>308</v>
      </c>
      <c r="H78" s="50" t="s">
        <v>44</v>
      </c>
      <c r="I78" s="55">
        <v>0.38800000000000001</v>
      </c>
      <c r="J78" s="56" t="s">
        <v>129</v>
      </c>
      <c r="K78" s="85">
        <v>443524.06</v>
      </c>
      <c r="L78" s="9">
        <v>221762.03</v>
      </c>
      <c r="M78" s="85">
        <f>K78-L78</f>
        <v>221762.03</v>
      </c>
      <c r="N78" s="52">
        <v>0.5</v>
      </c>
      <c r="O78" s="11">
        <v>0</v>
      </c>
      <c r="P78" s="11">
        <f t="shared" si="13"/>
        <v>221762.03</v>
      </c>
      <c r="Q78" s="60"/>
      <c r="R78" s="60"/>
      <c r="S78" s="15"/>
      <c r="T78" s="15"/>
      <c r="U78" s="15"/>
      <c r="V78" s="15"/>
      <c r="W78" s="15"/>
      <c r="X78" s="15"/>
      <c r="Y78" s="71" t="b">
        <f t="shared" si="9"/>
        <v>1</v>
      </c>
      <c r="Z78" s="72">
        <f t="shared" si="10"/>
        <v>0.5</v>
      </c>
      <c r="AA78" s="73" t="b">
        <f t="shared" si="11"/>
        <v>1</v>
      </c>
      <c r="AB78" s="73" t="b">
        <f t="shared" si="12"/>
        <v>1</v>
      </c>
    </row>
    <row r="79" spans="1:28" s="75" customFormat="1" ht="24" x14ac:dyDescent="0.2">
      <c r="A79" s="58">
        <v>77</v>
      </c>
      <c r="B79" s="50" t="s">
        <v>192</v>
      </c>
      <c r="C79" s="46" t="s">
        <v>117</v>
      </c>
      <c r="D79" s="87" t="s">
        <v>235</v>
      </c>
      <c r="E79" s="48" t="s">
        <v>349</v>
      </c>
      <c r="F79" s="50" t="s">
        <v>49</v>
      </c>
      <c r="G79" s="68" t="s">
        <v>309</v>
      </c>
      <c r="H79" s="50" t="s">
        <v>28</v>
      </c>
      <c r="I79" s="55">
        <v>1.625</v>
      </c>
      <c r="J79" s="56" t="s">
        <v>380</v>
      </c>
      <c r="K79" s="85">
        <v>490181.81</v>
      </c>
      <c r="L79" s="9">
        <v>343127.26</v>
      </c>
      <c r="M79" s="85">
        <f>K79-L79</f>
        <v>147054.54999999999</v>
      </c>
      <c r="N79" s="52">
        <v>0.7</v>
      </c>
      <c r="O79" s="11">
        <v>0</v>
      </c>
      <c r="P79" s="11">
        <f t="shared" si="13"/>
        <v>343127.26</v>
      </c>
      <c r="Q79" s="60"/>
      <c r="R79" s="60"/>
      <c r="S79" s="15"/>
      <c r="T79" s="15"/>
      <c r="U79" s="15"/>
      <c r="V79" s="15"/>
      <c r="W79" s="15"/>
      <c r="X79" s="15"/>
      <c r="Y79" s="71" t="b">
        <f t="shared" si="9"/>
        <v>1</v>
      </c>
      <c r="Z79" s="72">
        <f t="shared" si="10"/>
        <v>0.7</v>
      </c>
      <c r="AA79" s="73" t="b">
        <f t="shared" si="11"/>
        <v>1</v>
      </c>
      <c r="AB79" s="73" t="b">
        <f t="shared" si="12"/>
        <v>1</v>
      </c>
    </row>
    <row r="80" spans="1:28" s="36" customFormat="1" ht="24" x14ac:dyDescent="0.2">
      <c r="A80" s="58">
        <v>78</v>
      </c>
      <c r="B80" s="50" t="s">
        <v>159</v>
      </c>
      <c r="C80" s="46" t="s">
        <v>117</v>
      </c>
      <c r="D80" s="87" t="s">
        <v>196</v>
      </c>
      <c r="E80" s="48" t="s">
        <v>313</v>
      </c>
      <c r="F80" s="50" t="s">
        <v>238</v>
      </c>
      <c r="G80" s="68" t="s">
        <v>275</v>
      </c>
      <c r="H80" s="50" t="s">
        <v>28</v>
      </c>
      <c r="I80" s="55">
        <v>0.82099999999999995</v>
      </c>
      <c r="J80" s="56" t="s">
        <v>128</v>
      </c>
      <c r="K80" s="85">
        <v>10607250</v>
      </c>
      <c r="L80" s="9">
        <v>5303625</v>
      </c>
      <c r="M80" s="85">
        <f t="shared" si="8"/>
        <v>5303625</v>
      </c>
      <c r="N80" s="52">
        <v>0.5</v>
      </c>
      <c r="O80" s="11">
        <v>0</v>
      </c>
      <c r="P80" s="11">
        <v>5303625</v>
      </c>
      <c r="Q80" s="60"/>
      <c r="R80" s="60"/>
      <c r="S80" s="15"/>
      <c r="T80" s="15"/>
      <c r="U80" s="15"/>
      <c r="V80" s="15"/>
      <c r="W80" s="15"/>
      <c r="X80" s="15"/>
      <c r="Y80" s="33" t="b">
        <f t="shared" si="4"/>
        <v>1</v>
      </c>
      <c r="Z80" s="34">
        <f t="shared" si="5"/>
        <v>0.5</v>
      </c>
      <c r="AA80" s="35" t="b">
        <f t="shared" si="6"/>
        <v>1</v>
      </c>
      <c r="AB80" s="35" t="b">
        <f t="shared" si="7"/>
        <v>1</v>
      </c>
    </row>
    <row r="81" spans="1:28" s="36" customFormat="1" ht="24" x14ac:dyDescent="0.2">
      <c r="A81" s="58">
        <v>79</v>
      </c>
      <c r="B81" s="50" t="s">
        <v>160</v>
      </c>
      <c r="C81" s="46" t="s">
        <v>117</v>
      </c>
      <c r="D81" s="87" t="s">
        <v>196</v>
      </c>
      <c r="E81" s="48" t="s">
        <v>313</v>
      </c>
      <c r="F81" s="50" t="s">
        <v>238</v>
      </c>
      <c r="G81" s="68" t="s">
        <v>276</v>
      </c>
      <c r="H81" s="89" t="s">
        <v>28</v>
      </c>
      <c r="I81" s="55">
        <v>0.63600000000000001</v>
      </c>
      <c r="J81" s="56" t="s">
        <v>128</v>
      </c>
      <c r="K81" s="85">
        <v>6150255</v>
      </c>
      <c r="L81" s="9">
        <v>3075127.5</v>
      </c>
      <c r="M81" s="85">
        <v>3075127.5</v>
      </c>
      <c r="N81" s="52">
        <v>0.5</v>
      </c>
      <c r="O81" s="11">
        <v>0</v>
      </c>
      <c r="P81" s="11">
        <v>3075127.5</v>
      </c>
      <c r="Q81" s="60"/>
      <c r="R81" s="60"/>
      <c r="S81" s="15"/>
      <c r="T81" s="15"/>
      <c r="U81" s="15"/>
      <c r="V81" s="15"/>
      <c r="W81" s="15"/>
      <c r="X81" s="15"/>
      <c r="Y81" s="33" t="b">
        <f t="shared" si="4"/>
        <v>1</v>
      </c>
      <c r="Z81" s="34">
        <f t="shared" si="5"/>
        <v>0.5</v>
      </c>
      <c r="AA81" s="35" t="b">
        <f t="shared" si="6"/>
        <v>1</v>
      </c>
      <c r="AB81" s="35" t="b">
        <f t="shared" si="7"/>
        <v>1</v>
      </c>
    </row>
    <row r="82" spans="1:28" s="36" customFormat="1" ht="24" x14ac:dyDescent="0.2">
      <c r="A82" s="57">
        <v>80</v>
      </c>
      <c r="B82" s="49" t="s">
        <v>161</v>
      </c>
      <c r="C82" s="45" t="s">
        <v>116</v>
      </c>
      <c r="D82" s="39" t="s">
        <v>213</v>
      </c>
      <c r="E82" s="47" t="s">
        <v>395</v>
      </c>
      <c r="F82" s="49" t="s">
        <v>239</v>
      </c>
      <c r="G82" s="38" t="s">
        <v>277</v>
      </c>
      <c r="H82" s="90" t="s">
        <v>69</v>
      </c>
      <c r="I82" s="53">
        <v>0.36599999999999999</v>
      </c>
      <c r="J82" s="54" t="s">
        <v>370</v>
      </c>
      <c r="K82" s="40">
        <v>1274767</v>
      </c>
      <c r="L82" s="14">
        <v>764860.2</v>
      </c>
      <c r="M82" s="40">
        <v>509906.80000000005</v>
      </c>
      <c r="N82" s="51">
        <v>0.6</v>
      </c>
      <c r="O82" s="12">
        <v>0</v>
      </c>
      <c r="P82" s="12">
        <v>240000</v>
      </c>
      <c r="Q82" s="42">
        <v>524860.19999999995</v>
      </c>
      <c r="R82" s="60"/>
      <c r="S82" s="15"/>
      <c r="T82" s="15"/>
      <c r="U82" s="15"/>
      <c r="V82" s="15"/>
      <c r="W82" s="15"/>
      <c r="X82" s="15"/>
      <c r="Y82" s="33" t="b">
        <f t="shared" si="4"/>
        <v>1</v>
      </c>
      <c r="Z82" s="34">
        <f t="shared" si="5"/>
        <v>0.6</v>
      </c>
      <c r="AA82" s="35" t="b">
        <f t="shared" ref="AA82:AA104" si="15">Z82=N82</f>
        <v>1</v>
      </c>
      <c r="AB82" s="35" t="b">
        <f t="shared" si="7"/>
        <v>1</v>
      </c>
    </row>
    <row r="83" spans="1:28" s="36" customFormat="1" ht="24" x14ac:dyDescent="0.2">
      <c r="A83" s="58">
        <v>81</v>
      </c>
      <c r="B83" s="50" t="s">
        <v>162</v>
      </c>
      <c r="C83" s="46" t="s">
        <v>117</v>
      </c>
      <c r="D83" s="87" t="s">
        <v>201</v>
      </c>
      <c r="E83" s="48" t="s">
        <v>318</v>
      </c>
      <c r="F83" s="50" t="s">
        <v>239</v>
      </c>
      <c r="G83" s="68" t="s">
        <v>278</v>
      </c>
      <c r="H83" s="89" t="s">
        <v>44</v>
      </c>
      <c r="I83" s="55">
        <v>0.36399999999999999</v>
      </c>
      <c r="J83" s="56" t="s">
        <v>371</v>
      </c>
      <c r="K83" s="85">
        <v>2565613</v>
      </c>
      <c r="L83" s="9">
        <v>1282806.5</v>
      </c>
      <c r="M83" s="85">
        <v>1282806.5</v>
      </c>
      <c r="N83" s="52">
        <v>0.5</v>
      </c>
      <c r="O83" s="11">
        <v>0</v>
      </c>
      <c r="P83" s="11">
        <v>1282806.5</v>
      </c>
      <c r="Q83" s="60"/>
      <c r="R83" s="60"/>
      <c r="S83" s="15"/>
      <c r="T83" s="15"/>
      <c r="U83" s="15"/>
      <c r="V83" s="15"/>
      <c r="W83" s="15"/>
      <c r="X83" s="15"/>
      <c r="Y83" s="33" t="b">
        <f t="shared" si="4"/>
        <v>1</v>
      </c>
      <c r="Z83" s="34">
        <f t="shared" si="5"/>
        <v>0.5</v>
      </c>
      <c r="AA83" s="35" t="b">
        <f t="shared" si="15"/>
        <v>1</v>
      </c>
      <c r="AB83" s="35" t="b">
        <f t="shared" si="7"/>
        <v>1</v>
      </c>
    </row>
    <row r="84" spans="1:28" s="36" customFormat="1" ht="36" x14ac:dyDescent="0.2">
      <c r="A84" s="58">
        <v>82</v>
      </c>
      <c r="B84" s="50" t="s">
        <v>163</v>
      </c>
      <c r="C84" s="46" t="s">
        <v>117</v>
      </c>
      <c r="D84" s="87" t="s">
        <v>214</v>
      </c>
      <c r="E84" s="48" t="s">
        <v>331</v>
      </c>
      <c r="F84" s="50" t="s">
        <v>33</v>
      </c>
      <c r="G84" s="68" t="s">
        <v>279</v>
      </c>
      <c r="H84" s="89" t="s">
        <v>69</v>
      </c>
      <c r="I84" s="55">
        <v>0.42599999999999999</v>
      </c>
      <c r="J84" s="56" t="s">
        <v>350</v>
      </c>
      <c r="K84" s="85">
        <v>2491637</v>
      </c>
      <c r="L84" s="9">
        <v>1494982.2</v>
      </c>
      <c r="M84" s="85">
        <v>996654.8</v>
      </c>
      <c r="N84" s="52">
        <v>0.6</v>
      </c>
      <c r="O84" s="11">
        <v>0</v>
      </c>
      <c r="P84" s="11">
        <v>1494982.2</v>
      </c>
      <c r="Q84" s="60"/>
      <c r="R84" s="60"/>
      <c r="S84" s="15"/>
      <c r="T84" s="15"/>
      <c r="U84" s="15"/>
      <c r="V84" s="15"/>
      <c r="W84" s="15"/>
      <c r="X84" s="15"/>
      <c r="Y84" s="33" t="b">
        <f t="shared" si="4"/>
        <v>1</v>
      </c>
      <c r="Z84" s="34">
        <f t="shared" si="5"/>
        <v>0.6</v>
      </c>
      <c r="AA84" s="35" t="b">
        <f t="shared" si="15"/>
        <v>1</v>
      </c>
      <c r="AB84" s="35" t="b">
        <f t="shared" si="7"/>
        <v>1</v>
      </c>
    </row>
    <row r="85" spans="1:28" s="36" customFormat="1" ht="24" x14ac:dyDescent="0.2">
      <c r="A85" s="58">
        <v>83</v>
      </c>
      <c r="B85" s="50" t="s">
        <v>164</v>
      </c>
      <c r="C85" s="46" t="s">
        <v>117</v>
      </c>
      <c r="D85" s="87" t="s">
        <v>200</v>
      </c>
      <c r="E85" s="48" t="s">
        <v>317</v>
      </c>
      <c r="F85" s="50" t="s">
        <v>240</v>
      </c>
      <c r="G85" s="68" t="s">
        <v>280</v>
      </c>
      <c r="H85" s="89" t="s">
        <v>69</v>
      </c>
      <c r="I85" s="55">
        <v>3.5999999999999997E-2</v>
      </c>
      <c r="J85" s="56" t="s">
        <v>130</v>
      </c>
      <c r="K85" s="85">
        <v>477646</v>
      </c>
      <c r="L85" s="9">
        <v>334352.2</v>
      </c>
      <c r="M85" s="85">
        <v>143293.79999999999</v>
      </c>
      <c r="N85" s="52">
        <v>0.7</v>
      </c>
      <c r="O85" s="11">
        <v>0</v>
      </c>
      <c r="P85" s="11">
        <v>334352.2</v>
      </c>
      <c r="Q85" s="60"/>
      <c r="R85" s="60"/>
      <c r="S85" s="15"/>
      <c r="T85" s="15"/>
      <c r="U85" s="15"/>
      <c r="V85" s="15"/>
      <c r="W85" s="15"/>
      <c r="X85" s="15"/>
      <c r="Y85" s="33" t="b">
        <f t="shared" si="4"/>
        <v>1</v>
      </c>
      <c r="Z85" s="34">
        <f t="shared" si="5"/>
        <v>0.7</v>
      </c>
      <c r="AA85" s="35" t="b">
        <f t="shared" si="15"/>
        <v>1</v>
      </c>
      <c r="AB85" s="35" t="b">
        <f t="shared" si="7"/>
        <v>1</v>
      </c>
    </row>
    <row r="86" spans="1:28" s="36" customFormat="1" ht="24" x14ac:dyDescent="0.2">
      <c r="A86" s="58">
        <v>84</v>
      </c>
      <c r="B86" s="50" t="s">
        <v>166</v>
      </c>
      <c r="C86" s="46" t="s">
        <v>117</v>
      </c>
      <c r="D86" s="87" t="s">
        <v>216</v>
      </c>
      <c r="E86" s="48" t="s">
        <v>333</v>
      </c>
      <c r="F86" s="50" t="s">
        <v>245</v>
      </c>
      <c r="G86" s="68" t="s">
        <v>282</v>
      </c>
      <c r="H86" s="89" t="s">
        <v>69</v>
      </c>
      <c r="I86" s="55">
        <v>0.64700000000000002</v>
      </c>
      <c r="J86" s="56" t="s">
        <v>373</v>
      </c>
      <c r="K86" s="85">
        <v>6366896</v>
      </c>
      <c r="L86" s="9">
        <v>3183448</v>
      </c>
      <c r="M86" s="85">
        <v>3183448</v>
      </c>
      <c r="N86" s="52">
        <v>0.5</v>
      </c>
      <c r="O86" s="11">
        <v>0</v>
      </c>
      <c r="P86" s="11">
        <v>3183448</v>
      </c>
      <c r="Q86" s="60"/>
      <c r="R86" s="60"/>
      <c r="S86" s="15"/>
      <c r="T86" s="15"/>
      <c r="U86" s="15"/>
      <c r="V86" s="15"/>
      <c r="W86" s="15"/>
      <c r="X86" s="15"/>
      <c r="Y86" s="33" t="b">
        <f t="shared" si="4"/>
        <v>1</v>
      </c>
      <c r="Z86" s="34">
        <f t="shared" si="5"/>
        <v>0.5</v>
      </c>
      <c r="AA86" s="35" t="b">
        <f t="shared" si="15"/>
        <v>1</v>
      </c>
      <c r="AB86" s="35" t="b">
        <f t="shared" si="7"/>
        <v>1</v>
      </c>
    </row>
    <row r="87" spans="1:28" s="36" customFormat="1" ht="19.5" customHeight="1" x14ac:dyDescent="0.2">
      <c r="A87" s="58">
        <v>85</v>
      </c>
      <c r="B87" s="50" t="s">
        <v>167</v>
      </c>
      <c r="C87" s="46" t="s">
        <v>117</v>
      </c>
      <c r="D87" s="87" t="s">
        <v>217</v>
      </c>
      <c r="E87" s="48" t="s">
        <v>334</v>
      </c>
      <c r="F87" s="50" t="s">
        <v>82</v>
      </c>
      <c r="G87" s="68" t="s">
        <v>283</v>
      </c>
      <c r="H87" s="89" t="s">
        <v>69</v>
      </c>
      <c r="I87" s="55">
        <v>2.1659999999999999</v>
      </c>
      <c r="J87" s="56" t="s">
        <v>374</v>
      </c>
      <c r="K87" s="85">
        <v>1460165</v>
      </c>
      <c r="L87" s="9">
        <v>876099</v>
      </c>
      <c r="M87" s="85">
        <v>584066</v>
      </c>
      <c r="N87" s="52">
        <v>0.6</v>
      </c>
      <c r="O87" s="11">
        <v>0</v>
      </c>
      <c r="P87" s="11">
        <v>876099</v>
      </c>
      <c r="Q87" s="60"/>
      <c r="R87" s="60"/>
      <c r="S87" s="15"/>
      <c r="T87" s="15"/>
      <c r="U87" s="15"/>
      <c r="V87" s="15"/>
      <c r="W87" s="15"/>
      <c r="X87" s="15"/>
      <c r="Y87" s="33" t="b">
        <f t="shared" si="4"/>
        <v>1</v>
      </c>
      <c r="Z87" s="34">
        <f t="shared" si="5"/>
        <v>0.6</v>
      </c>
      <c r="AA87" s="35" t="b">
        <f t="shared" si="15"/>
        <v>1</v>
      </c>
      <c r="AB87" s="35" t="b">
        <f t="shared" si="7"/>
        <v>1</v>
      </c>
    </row>
    <row r="88" spans="1:28" s="36" customFormat="1" ht="24" x14ac:dyDescent="0.2">
      <c r="A88" s="57">
        <v>86</v>
      </c>
      <c r="B88" s="49" t="s">
        <v>468</v>
      </c>
      <c r="C88" s="45" t="s">
        <v>116</v>
      </c>
      <c r="D88" s="39" t="s">
        <v>218</v>
      </c>
      <c r="E88" s="47" t="s">
        <v>335</v>
      </c>
      <c r="F88" s="49" t="s">
        <v>239</v>
      </c>
      <c r="G88" s="38" t="s">
        <v>285</v>
      </c>
      <c r="H88" s="90" t="s">
        <v>28</v>
      </c>
      <c r="I88" s="53"/>
      <c r="J88" s="54" t="s">
        <v>375</v>
      </c>
      <c r="K88" s="40">
        <v>0</v>
      </c>
      <c r="L88" s="14">
        <v>0</v>
      </c>
      <c r="M88" s="40">
        <v>0</v>
      </c>
      <c r="N88" s="51">
        <v>0.5</v>
      </c>
      <c r="O88" s="12">
        <v>0</v>
      </c>
      <c r="P88" s="12">
        <v>0</v>
      </c>
      <c r="Q88" s="42">
        <v>0</v>
      </c>
      <c r="R88" s="60"/>
      <c r="S88" s="15"/>
      <c r="T88" s="15"/>
      <c r="U88" s="15"/>
      <c r="V88" s="15"/>
      <c r="W88" s="15"/>
      <c r="X88" s="15"/>
      <c r="Y88" s="33" t="b">
        <f t="shared" si="4"/>
        <v>1</v>
      </c>
      <c r="Z88" s="34" t="e">
        <f t="shared" si="5"/>
        <v>#DIV/0!</v>
      </c>
      <c r="AA88" s="35" t="e">
        <f t="shared" si="15"/>
        <v>#DIV/0!</v>
      </c>
      <c r="AB88" s="35" t="b">
        <f t="shared" si="7"/>
        <v>1</v>
      </c>
    </row>
    <row r="89" spans="1:28" s="36" customFormat="1" ht="24" x14ac:dyDescent="0.2">
      <c r="A89" s="57">
        <v>87</v>
      </c>
      <c r="B89" s="49" t="s">
        <v>171</v>
      </c>
      <c r="C89" s="45" t="s">
        <v>116</v>
      </c>
      <c r="D89" s="39" t="s">
        <v>221</v>
      </c>
      <c r="E89" s="47" t="s">
        <v>337</v>
      </c>
      <c r="F89" s="49" t="s">
        <v>66</v>
      </c>
      <c r="G89" s="38" t="s">
        <v>288</v>
      </c>
      <c r="H89" s="90" t="s">
        <v>44</v>
      </c>
      <c r="I89" s="53">
        <v>0.91400000000000003</v>
      </c>
      <c r="J89" s="54" t="s">
        <v>376</v>
      </c>
      <c r="K89" s="40">
        <v>1703702</v>
      </c>
      <c r="L89" s="14">
        <v>1022221.2</v>
      </c>
      <c r="M89" s="40">
        <v>681480.8</v>
      </c>
      <c r="N89" s="51">
        <v>0.6</v>
      </c>
      <c r="O89" s="12">
        <v>0</v>
      </c>
      <c r="P89" s="12">
        <v>722311.8</v>
      </c>
      <c r="Q89" s="42">
        <v>299909.40000000002</v>
      </c>
      <c r="R89" s="60"/>
      <c r="S89" s="15"/>
      <c r="T89" s="15"/>
      <c r="U89" s="15"/>
      <c r="V89" s="15"/>
      <c r="W89" s="15"/>
      <c r="X89" s="15"/>
      <c r="Y89" s="33" t="b">
        <f t="shared" si="4"/>
        <v>1</v>
      </c>
      <c r="Z89" s="34">
        <f t="shared" si="5"/>
        <v>0.6</v>
      </c>
      <c r="AA89" s="35" t="b">
        <f t="shared" si="15"/>
        <v>1</v>
      </c>
      <c r="AB89" s="35" t="b">
        <f t="shared" si="7"/>
        <v>1</v>
      </c>
    </row>
    <row r="90" spans="1:28" s="36" customFormat="1" ht="36" x14ac:dyDescent="0.2">
      <c r="A90" s="58">
        <v>88</v>
      </c>
      <c r="B90" s="50" t="s">
        <v>172</v>
      </c>
      <c r="C90" s="46" t="s">
        <v>117</v>
      </c>
      <c r="D90" s="87" t="s">
        <v>222</v>
      </c>
      <c r="E90" s="48" t="s">
        <v>338</v>
      </c>
      <c r="F90" s="50" t="s">
        <v>33</v>
      </c>
      <c r="G90" s="68" t="s">
        <v>289</v>
      </c>
      <c r="H90" s="89" t="s">
        <v>69</v>
      </c>
      <c r="I90" s="55">
        <v>0.442</v>
      </c>
      <c r="J90" s="56" t="s">
        <v>367</v>
      </c>
      <c r="K90" s="85">
        <v>499622</v>
      </c>
      <c r="L90" s="9">
        <v>299773.2</v>
      </c>
      <c r="M90" s="85">
        <v>199848.8</v>
      </c>
      <c r="N90" s="52">
        <v>0.6</v>
      </c>
      <c r="O90" s="11">
        <v>0</v>
      </c>
      <c r="P90" s="11">
        <v>299773.2</v>
      </c>
      <c r="Q90" s="60"/>
      <c r="R90" s="60"/>
      <c r="S90" s="15"/>
      <c r="T90" s="15"/>
      <c r="U90" s="15"/>
      <c r="V90" s="15"/>
      <c r="W90" s="15"/>
      <c r="X90" s="15"/>
      <c r="Y90" s="33" t="b">
        <f t="shared" si="4"/>
        <v>1</v>
      </c>
      <c r="Z90" s="34">
        <f t="shared" si="5"/>
        <v>0.6</v>
      </c>
      <c r="AA90" s="35" t="b">
        <f t="shared" si="15"/>
        <v>1</v>
      </c>
      <c r="AB90" s="35" t="b">
        <f t="shared" si="7"/>
        <v>1</v>
      </c>
    </row>
    <row r="91" spans="1:28" s="36" customFormat="1" ht="36" x14ac:dyDescent="0.2">
      <c r="A91" s="57">
        <v>89</v>
      </c>
      <c r="B91" s="49" t="s">
        <v>173</v>
      </c>
      <c r="C91" s="45" t="s">
        <v>116</v>
      </c>
      <c r="D91" s="39" t="s">
        <v>213</v>
      </c>
      <c r="E91" s="47" t="s">
        <v>395</v>
      </c>
      <c r="F91" s="49" t="s">
        <v>239</v>
      </c>
      <c r="G91" s="38" t="s">
        <v>290</v>
      </c>
      <c r="H91" s="90" t="s">
        <v>69</v>
      </c>
      <c r="I91" s="53">
        <v>0.55900000000000005</v>
      </c>
      <c r="J91" s="54" t="s">
        <v>377</v>
      </c>
      <c r="K91" s="40">
        <v>3282451</v>
      </c>
      <c r="L91" s="14">
        <v>1969470.6</v>
      </c>
      <c r="M91" s="40">
        <v>1312980.3999999999</v>
      </c>
      <c r="N91" s="51">
        <v>0.6</v>
      </c>
      <c r="O91" s="12">
        <v>0</v>
      </c>
      <c r="P91" s="12">
        <v>228000</v>
      </c>
      <c r="Q91" s="42">
        <v>1741470.6</v>
      </c>
      <c r="R91" s="60"/>
      <c r="S91" s="15"/>
      <c r="T91" s="15"/>
      <c r="U91" s="15"/>
      <c r="V91" s="15"/>
      <c r="W91" s="15"/>
      <c r="X91" s="15"/>
      <c r="Y91" s="33" t="b">
        <f t="shared" si="4"/>
        <v>1</v>
      </c>
      <c r="Z91" s="34">
        <f t="shared" si="5"/>
        <v>0.6</v>
      </c>
      <c r="AA91" s="35" t="b">
        <f t="shared" si="15"/>
        <v>1</v>
      </c>
      <c r="AB91" s="35" t="b">
        <f t="shared" si="7"/>
        <v>1</v>
      </c>
    </row>
    <row r="92" spans="1:28" s="36" customFormat="1" ht="24" x14ac:dyDescent="0.2">
      <c r="A92" s="58">
        <v>90</v>
      </c>
      <c r="B92" s="50" t="s">
        <v>174</v>
      </c>
      <c r="C92" s="46" t="s">
        <v>117</v>
      </c>
      <c r="D92" s="87" t="s">
        <v>218</v>
      </c>
      <c r="E92" s="48" t="s">
        <v>335</v>
      </c>
      <c r="F92" s="50" t="s">
        <v>239</v>
      </c>
      <c r="G92" s="68" t="s">
        <v>291</v>
      </c>
      <c r="H92" s="89" t="s">
        <v>28</v>
      </c>
      <c r="I92" s="55">
        <v>0.36099999999999999</v>
      </c>
      <c r="J92" s="56" t="s">
        <v>351</v>
      </c>
      <c r="K92" s="85">
        <v>2666749</v>
      </c>
      <c r="L92" s="9">
        <v>1333374.5</v>
      </c>
      <c r="M92" s="85">
        <v>1333374.5</v>
      </c>
      <c r="N92" s="52">
        <v>0.5</v>
      </c>
      <c r="O92" s="11">
        <v>0</v>
      </c>
      <c r="P92" s="11">
        <v>1333374.5</v>
      </c>
      <c r="Q92" s="60"/>
      <c r="R92" s="60"/>
      <c r="S92" s="15"/>
      <c r="T92" s="15"/>
      <c r="U92" s="15"/>
      <c r="V92" s="15"/>
      <c r="W92" s="15"/>
      <c r="X92" s="15"/>
      <c r="Y92" s="33" t="b">
        <f t="shared" si="4"/>
        <v>1</v>
      </c>
      <c r="Z92" s="34">
        <f t="shared" si="5"/>
        <v>0.5</v>
      </c>
      <c r="AA92" s="35" t="b">
        <f t="shared" si="15"/>
        <v>1</v>
      </c>
      <c r="AB92" s="35" t="b">
        <f t="shared" si="7"/>
        <v>1</v>
      </c>
    </row>
    <row r="93" spans="1:28" s="36" customFormat="1" ht="48" x14ac:dyDescent="0.2">
      <c r="A93" s="58">
        <v>91</v>
      </c>
      <c r="B93" s="50" t="s">
        <v>175</v>
      </c>
      <c r="C93" s="46" t="s">
        <v>117</v>
      </c>
      <c r="D93" s="87" t="s">
        <v>223</v>
      </c>
      <c r="E93" s="48" t="s">
        <v>108</v>
      </c>
      <c r="F93" s="50" t="s">
        <v>72</v>
      </c>
      <c r="G93" s="68" t="s">
        <v>292</v>
      </c>
      <c r="H93" s="89" t="s">
        <v>28</v>
      </c>
      <c r="I93" s="55">
        <v>1.008</v>
      </c>
      <c r="J93" s="56" t="s">
        <v>357</v>
      </c>
      <c r="K93" s="85">
        <v>5853554</v>
      </c>
      <c r="L93" s="9">
        <v>4097487.8</v>
      </c>
      <c r="M93" s="85">
        <v>1756066.2000000002</v>
      </c>
      <c r="N93" s="52">
        <v>0.7</v>
      </c>
      <c r="O93" s="11">
        <v>0</v>
      </c>
      <c r="P93" s="11">
        <v>4097487.8</v>
      </c>
      <c r="Q93" s="60"/>
      <c r="R93" s="60"/>
      <c r="S93" s="15"/>
      <c r="T93" s="15"/>
      <c r="U93" s="15"/>
      <c r="V93" s="15"/>
      <c r="W93" s="15"/>
      <c r="X93" s="15"/>
      <c r="Y93" s="33" t="b">
        <f t="shared" si="4"/>
        <v>1</v>
      </c>
      <c r="Z93" s="34">
        <f t="shared" si="5"/>
        <v>0.7</v>
      </c>
      <c r="AA93" s="35" t="b">
        <f t="shared" si="15"/>
        <v>1</v>
      </c>
      <c r="AB93" s="35" t="b">
        <f t="shared" si="7"/>
        <v>1</v>
      </c>
    </row>
    <row r="94" spans="1:28" s="36" customFormat="1" ht="24" x14ac:dyDescent="0.2">
      <c r="A94" s="58">
        <v>92</v>
      </c>
      <c r="B94" s="15" t="s">
        <v>176</v>
      </c>
      <c r="C94" s="58" t="s">
        <v>117</v>
      </c>
      <c r="D94" s="68" t="s">
        <v>224</v>
      </c>
      <c r="E94" s="58" t="s">
        <v>339</v>
      </c>
      <c r="F94" s="58" t="s">
        <v>82</v>
      </c>
      <c r="G94" s="68" t="s">
        <v>293</v>
      </c>
      <c r="H94" s="67" t="s">
        <v>28</v>
      </c>
      <c r="I94" s="55">
        <v>0.61099999999999999</v>
      </c>
      <c r="J94" s="56" t="s">
        <v>359</v>
      </c>
      <c r="K94" s="85">
        <v>967671</v>
      </c>
      <c r="L94" s="9">
        <v>677369.7</v>
      </c>
      <c r="M94" s="85">
        <f>K94-L94</f>
        <v>290301.30000000005</v>
      </c>
      <c r="N94" s="52">
        <v>0.7</v>
      </c>
      <c r="O94" s="11">
        <v>0</v>
      </c>
      <c r="P94" s="11">
        <f>L94</f>
        <v>677369.7</v>
      </c>
      <c r="Q94" s="60"/>
      <c r="R94" s="60"/>
      <c r="S94" s="15"/>
      <c r="T94" s="15"/>
      <c r="U94" s="15"/>
      <c r="V94" s="15"/>
      <c r="W94" s="15"/>
      <c r="X94" s="15"/>
      <c r="Y94" s="33" t="b">
        <f t="shared" si="4"/>
        <v>1</v>
      </c>
      <c r="Z94" s="34">
        <f t="shared" si="5"/>
        <v>0.7</v>
      </c>
      <c r="AA94" s="35" t="b">
        <f t="shared" si="15"/>
        <v>1</v>
      </c>
      <c r="AB94" s="35" t="b">
        <f t="shared" si="7"/>
        <v>1</v>
      </c>
    </row>
    <row r="95" spans="1:28" s="36" customFormat="1" ht="24" x14ac:dyDescent="0.2">
      <c r="A95" s="58">
        <v>93</v>
      </c>
      <c r="B95" s="50" t="s">
        <v>177</v>
      </c>
      <c r="C95" s="46" t="s">
        <v>117</v>
      </c>
      <c r="D95" s="87" t="s">
        <v>225</v>
      </c>
      <c r="E95" s="48" t="s">
        <v>396</v>
      </c>
      <c r="F95" s="50" t="s">
        <v>40</v>
      </c>
      <c r="G95" s="68" t="s">
        <v>294</v>
      </c>
      <c r="H95" s="89" t="s">
        <v>28</v>
      </c>
      <c r="I95" s="55">
        <v>6.0000000000000001E-3</v>
      </c>
      <c r="J95" s="56" t="s">
        <v>131</v>
      </c>
      <c r="K95" s="85">
        <v>320848</v>
      </c>
      <c r="L95" s="9">
        <v>192508.79999999999</v>
      </c>
      <c r="M95" s="85">
        <v>128339.20000000001</v>
      </c>
      <c r="N95" s="52">
        <v>0.6</v>
      </c>
      <c r="O95" s="11">
        <v>0</v>
      </c>
      <c r="P95" s="11">
        <v>192508.79999999999</v>
      </c>
      <c r="Q95" s="60"/>
      <c r="R95" s="60"/>
      <c r="S95" s="15"/>
      <c r="T95" s="15"/>
      <c r="U95" s="15"/>
      <c r="V95" s="15"/>
      <c r="W95" s="15"/>
      <c r="X95" s="15"/>
      <c r="Y95" s="33" t="b">
        <f t="shared" si="4"/>
        <v>1</v>
      </c>
      <c r="Z95" s="34">
        <f t="shared" si="5"/>
        <v>0.6</v>
      </c>
      <c r="AA95" s="35" t="b">
        <f t="shared" si="15"/>
        <v>1</v>
      </c>
      <c r="AB95" s="35" t="b">
        <f t="shared" si="7"/>
        <v>1</v>
      </c>
    </row>
    <row r="96" spans="1:28" s="36" customFormat="1" ht="24" x14ac:dyDescent="0.2">
      <c r="A96" s="58">
        <v>94</v>
      </c>
      <c r="B96" s="50" t="s">
        <v>469</v>
      </c>
      <c r="C96" s="46" t="s">
        <v>117</v>
      </c>
      <c r="D96" s="87" t="s">
        <v>218</v>
      </c>
      <c r="E96" s="48" t="s">
        <v>335</v>
      </c>
      <c r="F96" s="50" t="s">
        <v>239</v>
      </c>
      <c r="G96" s="68" t="s">
        <v>296</v>
      </c>
      <c r="H96" s="89" t="s">
        <v>28</v>
      </c>
      <c r="I96" s="55">
        <v>0</v>
      </c>
      <c r="J96" s="56" t="s">
        <v>351</v>
      </c>
      <c r="K96" s="85">
        <v>0</v>
      </c>
      <c r="L96" s="9">
        <v>0</v>
      </c>
      <c r="M96" s="85">
        <v>0</v>
      </c>
      <c r="N96" s="52">
        <v>0.5</v>
      </c>
      <c r="O96" s="11">
        <v>0</v>
      </c>
      <c r="P96" s="11">
        <v>0</v>
      </c>
      <c r="Q96" s="60"/>
      <c r="R96" s="60"/>
      <c r="S96" s="15"/>
      <c r="T96" s="15"/>
      <c r="U96" s="15"/>
      <c r="V96" s="15"/>
      <c r="W96" s="15"/>
      <c r="X96" s="15"/>
      <c r="Y96" s="33" t="b">
        <f t="shared" si="4"/>
        <v>1</v>
      </c>
      <c r="Z96" s="34" t="e">
        <f t="shared" si="5"/>
        <v>#DIV/0!</v>
      </c>
      <c r="AA96" s="35" t="e">
        <f t="shared" si="15"/>
        <v>#DIV/0!</v>
      </c>
      <c r="AB96" s="35" t="b">
        <f t="shared" si="7"/>
        <v>1</v>
      </c>
    </row>
    <row r="97" spans="1:28" s="36" customFormat="1" ht="36" x14ac:dyDescent="0.2">
      <c r="A97" s="58">
        <v>95</v>
      </c>
      <c r="B97" s="50" t="s">
        <v>179</v>
      </c>
      <c r="C97" s="46" t="s">
        <v>117</v>
      </c>
      <c r="D97" s="87" t="s">
        <v>210</v>
      </c>
      <c r="E97" s="48" t="s">
        <v>328</v>
      </c>
      <c r="F97" s="50" t="s">
        <v>243</v>
      </c>
      <c r="G97" s="68" t="s">
        <v>297</v>
      </c>
      <c r="H97" s="89" t="s">
        <v>28</v>
      </c>
      <c r="I97" s="55">
        <v>0.74199999999999999</v>
      </c>
      <c r="J97" s="56" t="s">
        <v>122</v>
      </c>
      <c r="K97" s="85">
        <v>2067642</v>
      </c>
      <c r="L97" s="9">
        <v>1447349.4</v>
      </c>
      <c r="M97" s="85">
        <v>620292.60000000009</v>
      </c>
      <c r="N97" s="52">
        <v>0.7</v>
      </c>
      <c r="O97" s="11">
        <v>0</v>
      </c>
      <c r="P97" s="11">
        <v>1447349.4</v>
      </c>
      <c r="Q97" s="60"/>
      <c r="R97" s="60"/>
      <c r="S97" s="15"/>
      <c r="T97" s="15"/>
      <c r="U97" s="15"/>
      <c r="V97" s="15"/>
      <c r="W97" s="15"/>
      <c r="X97" s="15"/>
      <c r="Y97" s="33" t="b">
        <f t="shared" si="4"/>
        <v>1</v>
      </c>
      <c r="Z97" s="34">
        <f t="shared" si="5"/>
        <v>0.7</v>
      </c>
      <c r="AA97" s="35" t="b">
        <f t="shared" si="15"/>
        <v>1</v>
      </c>
      <c r="AB97" s="35" t="b">
        <f t="shared" si="7"/>
        <v>1</v>
      </c>
    </row>
    <row r="98" spans="1:28" s="36" customFormat="1" ht="24" x14ac:dyDescent="0.2">
      <c r="A98" s="58">
        <v>96</v>
      </c>
      <c r="B98" s="50" t="s">
        <v>182</v>
      </c>
      <c r="C98" s="46" t="s">
        <v>117</v>
      </c>
      <c r="D98" s="87" t="s">
        <v>228</v>
      </c>
      <c r="E98" s="48" t="s">
        <v>342</v>
      </c>
      <c r="F98" s="50" t="s">
        <v>243</v>
      </c>
      <c r="G98" s="68" t="s">
        <v>300</v>
      </c>
      <c r="H98" s="89" t="s">
        <v>28</v>
      </c>
      <c r="I98" s="55">
        <v>0.57399999999999995</v>
      </c>
      <c r="J98" s="56" t="s">
        <v>359</v>
      </c>
      <c r="K98" s="85">
        <v>1875901</v>
      </c>
      <c r="L98" s="9">
        <v>1313130.7</v>
      </c>
      <c r="M98" s="85">
        <v>562770.30000000005</v>
      </c>
      <c r="N98" s="52">
        <v>0.7</v>
      </c>
      <c r="O98" s="11">
        <v>0</v>
      </c>
      <c r="P98" s="11">
        <v>1313130.7</v>
      </c>
      <c r="Q98" s="60"/>
      <c r="R98" s="60"/>
      <c r="S98" s="15"/>
      <c r="T98" s="15"/>
      <c r="U98" s="15"/>
      <c r="V98" s="15"/>
      <c r="W98" s="15"/>
      <c r="X98" s="15"/>
      <c r="Y98" s="33" t="b">
        <f t="shared" si="4"/>
        <v>1</v>
      </c>
      <c r="Z98" s="34">
        <f t="shared" si="5"/>
        <v>0.7</v>
      </c>
      <c r="AA98" s="35" t="b">
        <f t="shared" si="15"/>
        <v>1</v>
      </c>
      <c r="AB98" s="35" t="b">
        <f t="shared" si="7"/>
        <v>1</v>
      </c>
    </row>
    <row r="99" spans="1:28" s="36" customFormat="1" ht="24" x14ac:dyDescent="0.2">
      <c r="A99" s="58">
        <v>97</v>
      </c>
      <c r="B99" s="50" t="s">
        <v>183</v>
      </c>
      <c r="C99" s="46" t="s">
        <v>117</v>
      </c>
      <c r="D99" s="87" t="s">
        <v>229</v>
      </c>
      <c r="E99" s="48" t="s">
        <v>343</v>
      </c>
      <c r="F99" s="50" t="s">
        <v>238</v>
      </c>
      <c r="G99" s="68" t="s">
        <v>301</v>
      </c>
      <c r="H99" s="89" t="s">
        <v>28</v>
      </c>
      <c r="I99" s="55">
        <v>0.38600000000000001</v>
      </c>
      <c r="J99" s="56" t="s">
        <v>379</v>
      </c>
      <c r="K99" s="85">
        <v>1233612</v>
      </c>
      <c r="L99" s="9">
        <v>616806</v>
      </c>
      <c r="M99" s="85">
        <v>616806</v>
      </c>
      <c r="N99" s="52">
        <v>0.5</v>
      </c>
      <c r="O99" s="11">
        <v>0</v>
      </c>
      <c r="P99" s="11">
        <v>616806</v>
      </c>
      <c r="Q99" s="60"/>
      <c r="R99" s="60"/>
      <c r="S99" s="15"/>
      <c r="T99" s="15"/>
      <c r="U99" s="15"/>
      <c r="V99" s="15"/>
      <c r="W99" s="15"/>
      <c r="X99" s="15"/>
      <c r="Y99" s="33" t="b">
        <f t="shared" si="4"/>
        <v>1</v>
      </c>
      <c r="Z99" s="34">
        <f t="shared" si="5"/>
        <v>0.5</v>
      </c>
      <c r="AA99" s="35" t="b">
        <f t="shared" si="15"/>
        <v>1</v>
      </c>
      <c r="AB99" s="35" t="b">
        <f t="shared" si="7"/>
        <v>1</v>
      </c>
    </row>
    <row r="100" spans="1:28" s="36" customFormat="1" ht="36" x14ac:dyDescent="0.2">
      <c r="A100" s="58">
        <v>98</v>
      </c>
      <c r="B100" s="50" t="s">
        <v>184</v>
      </c>
      <c r="C100" s="46" t="s">
        <v>117</v>
      </c>
      <c r="D100" s="87" t="s">
        <v>230</v>
      </c>
      <c r="E100" s="48" t="s">
        <v>344</v>
      </c>
      <c r="F100" s="50" t="s">
        <v>40</v>
      </c>
      <c r="G100" s="68" t="s">
        <v>302</v>
      </c>
      <c r="H100" s="89" t="s">
        <v>28</v>
      </c>
      <c r="I100" s="55">
        <v>0.248</v>
      </c>
      <c r="J100" s="56" t="s">
        <v>128</v>
      </c>
      <c r="K100" s="85">
        <v>352240</v>
      </c>
      <c r="L100" s="9">
        <v>246568</v>
      </c>
      <c r="M100" s="85">
        <v>105672</v>
      </c>
      <c r="N100" s="52">
        <v>0.7</v>
      </c>
      <c r="O100" s="11">
        <v>0</v>
      </c>
      <c r="P100" s="11">
        <v>246568</v>
      </c>
      <c r="Q100" s="60"/>
      <c r="R100" s="60"/>
      <c r="S100" s="15"/>
      <c r="T100" s="15"/>
      <c r="U100" s="15"/>
      <c r="V100" s="15"/>
      <c r="W100" s="15"/>
      <c r="X100" s="15"/>
      <c r="Y100" s="33" t="b">
        <f t="shared" si="4"/>
        <v>1</v>
      </c>
      <c r="Z100" s="34">
        <f t="shared" si="5"/>
        <v>0.7</v>
      </c>
      <c r="AA100" s="35" t="b">
        <f t="shared" si="15"/>
        <v>1</v>
      </c>
      <c r="AB100" s="35" t="b">
        <f t="shared" si="7"/>
        <v>1</v>
      </c>
    </row>
    <row r="101" spans="1:28" s="36" customFormat="1" ht="36" x14ac:dyDescent="0.2">
      <c r="A101" s="57">
        <v>99</v>
      </c>
      <c r="B101" s="49" t="s">
        <v>185</v>
      </c>
      <c r="C101" s="45" t="s">
        <v>116</v>
      </c>
      <c r="D101" s="39" t="s">
        <v>231</v>
      </c>
      <c r="E101" s="47" t="s">
        <v>345</v>
      </c>
      <c r="F101" s="49" t="s">
        <v>248</v>
      </c>
      <c r="G101" s="38" t="s">
        <v>303</v>
      </c>
      <c r="H101" s="90" t="s">
        <v>28</v>
      </c>
      <c r="I101" s="53">
        <v>1.04</v>
      </c>
      <c r="J101" s="54" t="s">
        <v>376</v>
      </c>
      <c r="K101" s="40">
        <v>1481803</v>
      </c>
      <c r="L101" s="14">
        <v>740901.5</v>
      </c>
      <c r="M101" s="40">
        <v>740901.5</v>
      </c>
      <c r="N101" s="51">
        <v>0.5</v>
      </c>
      <c r="O101" s="12">
        <v>0</v>
      </c>
      <c r="P101" s="12">
        <v>358163.5</v>
      </c>
      <c r="Q101" s="42">
        <v>382738</v>
      </c>
      <c r="R101" s="60"/>
      <c r="S101" s="15"/>
      <c r="T101" s="15"/>
      <c r="U101" s="15"/>
      <c r="V101" s="15"/>
      <c r="W101" s="15"/>
      <c r="X101" s="15"/>
      <c r="Y101" s="33" t="b">
        <f t="shared" si="4"/>
        <v>1</v>
      </c>
      <c r="Z101" s="34">
        <f t="shared" si="5"/>
        <v>0.5</v>
      </c>
      <c r="AA101" s="35" t="b">
        <f t="shared" si="15"/>
        <v>1</v>
      </c>
      <c r="AB101" s="35" t="b">
        <f t="shared" si="7"/>
        <v>1</v>
      </c>
    </row>
    <row r="102" spans="1:28" s="36" customFormat="1" ht="24" x14ac:dyDescent="0.2">
      <c r="A102" s="58">
        <v>100</v>
      </c>
      <c r="B102" s="50" t="s">
        <v>186</v>
      </c>
      <c r="C102" s="46" t="s">
        <v>117</v>
      </c>
      <c r="D102" s="87" t="s">
        <v>207</v>
      </c>
      <c r="E102" s="48" t="s">
        <v>310</v>
      </c>
      <c r="F102" s="50" t="s">
        <v>236</v>
      </c>
      <c r="G102" s="68" t="s">
        <v>304</v>
      </c>
      <c r="H102" s="89" t="s">
        <v>69</v>
      </c>
      <c r="I102" s="55">
        <v>0.90500000000000003</v>
      </c>
      <c r="J102" s="56" t="s">
        <v>380</v>
      </c>
      <c r="K102" s="85">
        <v>526393</v>
      </c>
      <c r="L102" s="9">
        <v>368475.1</v>
      </c>
      <c r="M102" s="85">
        <v>157917.90000000002</v>
      </c>
      <c r="N102" s="52">
        <v>0.7</v>
      </c>
      <c r="O102" s="11">
        <v>0</v>
      </c>
      <c r="P102" s="11">
        <v>368475.1</v>
      </c>
      <c r="Q102" s="60"/>
      <c r="R102" s="60"/>
      <c r="S102" s="15"/>
      <c r="T102" s="15"/>
      <c r="U102" s="15"/>
      <c r="V102" s="15"/>
      <c r="W102" s="15"/>
      <c r="X102" s="15"/>
      <c r="Y102" s="33" t="b">
        <f t="shared" si="4"/>
        <v>1</v>
      </c>
      <c r="Z102" s="34">
        <f t="shared" si="5"/>
        <v>0.7</v>
      </c>
      <c r="AA102" s="35" t="b">
        <f t="shared" si="15"/>
        <v>1</v>
      </c>
      <c r="AB102" s="35" t="b">
        <f t="shared" si="7"/>
        <v>1</v>
      </c>
    </row>
    <row r="103" spans="1:28" s="36" customFormat="1" ht="24" x14ac:dyDescent="0.2">
      <c r="A103" s="58">
        <v>101</v>
      </c>
      <c r="B103" s="50" t="s">
        <v>188</v>
      </c>
      <c r="C103" s="46" t="s">
        <v>117</v>
      </c>
      <c r="D103" s="87" t="s">
        <v>232</v>
      </c>
      <c r="E103" s="48" t="s">
        <v>346</v>
      </c>
      <c r="F103" s="50" t="s">
        <v>49</v>
      </c>
      <c r="G103" s="68" t="s">
        <v>305</v>
      </c>
      <c r="H103" s="89" t="s">
        <v>44</v>
      </c>
      <c r="I103" s="55">
        <v>0.64</v>
      </c>
      <c r="J103" s="56" t="s">
        <v>381</v>
      </c>
      <c r="K103" s="85">
        <v>1282000</v>
      </c>
      <c r="L103" s="9">
        <v>769200</v>
      </c>
      <c r="M103" s="85">
        <v>512800</v>
      </c>
      <c r="N103" s="52">
        <v>0.6</v>
      </c>
      <c r="O103" s="11">
        <v>0</v>
      </c>
      <c r="P103" s="11">
        <v>769200</v>
      </c>
      <c r="Q103" s="60"/>
      <c r="R103" s="60"/>
      <c r="S103" s="15"/>
      <c r="T103" s="15"/>
      <c r="U103" s="15"/>
      <c r="V103" s="15"/>
      <c r="W103" s="15"/>
      <c r="X103" s="15"/>
      <c r="Y103" s="33" t="b">
        <f t="shared" si="4"/>
        <v>1</v>
      </c>
      <c r="Z103" s="34">
        <f t="shared" si="5"/>
        <v>0.6</v>
      </c>
      <c r="AA103" s="35" t="b">
        <f t="shared" si="15"/>
        <v>1</v>
      </c>
      <c r="AB103" s="35" t="b">
        <f t="shared" si="7"/>
        <v>1</v>
      </c>
    </row>
    <row r="104" spans="1:28" s="36" customFormat="1" ht="27.75" customHeight="1" x14ac:dyDescent="0.2">
      <c r="A104" s="70" t="s">
        <v>470</v>
      </c>
      <c r="B104" s="69" t="s">
        <v>189</v>
      </c>
      <c r="C104" s="58" t="s">
        <v>117</v>
      </c>
      <c r="D104" s="68" t="s">
        <v>65</v>
      </c>
      <c r="E104" s="58" t="s">
        <v>107</v>
      </c>
      <c r="F104" s="58" t="s">
        <v>66</v>
      </c>
      <c r="G104" s="68" t="s">
        <v>306</v>
      </c>
      <c r="H104" s="67" t="s">
        <v>28</v>
      </c>
      <c r="I104" s="55">
        <v>0.253</v>
      </c>
      <c r="J104" s="56" t="s">
        <v>123</v>
      </c>
      <c r="K104" s="85">
        <v>920778</v>
      </c>
      <c r="L104" s="9">
        <v>216466.61</v>
      </c>
      <c r="M104" s="85">
        <f>K104-L104</f>
        <v>704311.39</v>
      </c>
      <c r="N104" s="52">
        <v>0.6</v>
      </c>
      <c r="O104" s="11">
        <v>0</v>
      </c>
      <c r="P104" s="11">
        <v>216466.61</v>
      </c>
      <c r="Q104" s="60"/>
      <c r="R104" s="60"/>
      <c r="S104" s="15"/>
      <c r="T104" s="15"/>
      <c r="U104" s="15"/>
      <c r="V104" s="15"/>
      <c r="W104" s="15"/>
      <c r="X104" s="15"/>
      <c r="Y104" s="33" t="b">
        <f t="shared" si="4"/>
        <v>1</v>
      </c>
      <c r="Z104" s="34">
        <f t="shared" si="5"/>
        <v>0.2351</v>
      </c>
      <c r="AA104" s="35" t="b">
        <f t="shared" si="15"/>
        <v>0</v>
      </c>
      <c r="AB104" s="35" t="b">
        <f t="shared" si="7"/>
        <v>1</v>
      </c>
    </row>
    <row r="105" spans="1:28" ht="20.100000000000001" customHeight="1" x14ac:dyDescent="0.25">
      <c r="A105" s="97" t="s">
        <v>27</v>
      </c>
      <c r="B105" s="98"/>
      <c r="C105" s="98"/>
      <c r="D105" s="98"/>
      <c r="E105" s="98"/>
      <c r="F105" s="98"/>
      <c r="G105" s="98"/>
      <c r="H105" s="99"/>
      <c r="I105" s="16">
        <f>SUM(I3:I104)</f>
        <v>81.079599999999985</v>
      </c>
      <c r="J105" s="17" t="s">
        <v>9</v>
      </c>
      <c r="K105" s="18">
        <f>SUM(K3:K104)</f>
        <v>244592806.29000005</v>
      </c>
      <c r="L105" s="20">
        <f>SUM(L3:L104)</f>
        <v>145153038.45000005</v>
      </c>
      <c r="M105" s="20">
        <f>SUM(M3:M104)</f>
        <v>99439767.840000018</v>
      </c>
      <c r="N105" s="19" t="s">
        <v>9</v>
      </c>
      <c r="O105" s="20">
        <f>SUM(O3:O104)</f>
        <v>8981507.2300000004</v>
      </c>
      <c r="P105" s="21">
        <f>SUM(P3:P104)</f>
        <v>118270150.97000003</v>
      </c>
      <c r="Q105" s="22">
        <f>SUM(Q3:Q104)</f>
        <v>17542877.25</v>
      </c>
      <c r="R105" s="22">
        <f>SUM(R3:R104)</f>
        <v>358503</v>
      </c>
      <c r="S105" s="22"/>
      <c r="T105" s="22"/>
      <c r="U105" s="22"/>
      <c r="V105" s="22"/>
      <c r="W105" s="22"/>
      <c r="X105" s="22"/>
      <c r="Y105" s="1" t="b">
        <f t="shared" si="4"/>
        <v>1</v>
      </c>
      <c r="Z105" s="7">
        <f t="shared" si="5"/>
        <v>0.59340000000000004</v>
      </c>
      <c r="AA105" s="8" t="s">
        <v>9</v>
      </c>
      <c r="AB105" s="8" t="b">
        <f t="shared" si="7"/>
        <v>1</v>
      </c>
    </row>
    <row r="106" spans="1:28" s="84" customFormat="1" ht="20.100000000000001" customHeight="1" x14ac:dyDescent="0.25">
      <c r="A106" s="103" t="s">
        <v>22</v>
      </c>
      <c r="B106" s="104"/>
      <c r="C106" s="104"/>
      <c r="D106" s="104"/>
      <c r="E106" s="104"/>
      <c r="F106" s="104"/>
      <c r="G106" s="104"/>
      <c r="H106" s="105"/>
      <c r="I106" s="23">
        <f>SUMIF($C$3:$C$104,"K",I3:I104)</f>
        <v>18.282999999999998</v>
      </c>
      <c r="J106" s="80" t="s">
        <v>9</v>
      </c>
      <c r="K106" s="24">
        <f>SUMIF($C$3:$C$104,"K",K3:K104)</f>
        <v>75982510.109999999</v>
      </c>
      <c r="L106" s="26">
        <f>SUMIF($C$3:$C$104,"K",L3:L104)</f>
        <v>42200384.870000005</v>
      </c>
      <c r="M106" s="26">
        <f>SUMIF($C$3:$C$104,"K",M3:M104)</f>
        <v>33782125.239999995</v>
      </c>
      <c r="N106" s="25" t="s">
        <v>9</v>
      </c>
      <c r="O106" s="26">
        <f>SUMIF($C$3:$C$104,"K",O3:O104)</f>
        <v>8981507.2300000004</v>
      </c>
      <c r="P106" s="27">
        <f>SUMIF($C$3:$C$104,"K",P3:P104)</f>
        <v>24508960.110000003</v>
      </c>
      <c r="Q106" s="28">
        <f>SUMIF($C$3:$C$104,"K",Q3:Q104)</f>
        <v>8709917.5300000012</v>
      </c>
      <c r="R106" s="28">
        <f>SUMIF($C$3:$C$104,"K",R3:R104)</f>
        <v>0</v>
      </c>
      <c r="S106" s="28"/>
      <c r="T106" s="28"/>
      <c r="U106" s="28"/>
      <c r="V106" s="28"/>
      <c r="W106" s="28"/>
      <c r="X106" s="28"/>
      <c r="Y106" s="81" t="b">
        <f t="shared" ref="Y106" si="16">L106=SUM(O106:X106)</f>
        <v>1</v>
      </c>
      <c r="Z106" s="82">
        <f t="shared" ref="Z106" si="17">ROUND(L106/K106,4)</f>
        <v>0.5554</v>
      </c>
      <c r="AA106" s="83" t="s">
        <v>9</v>
      </c>
      <c r="AB106" s="83" t="b">
        <f t="shared" ref="AB106" si="18">K106=L106+M106</f>
        <v>1</v>
      </c>
    </row>
    <row r="107" spans="1:28" ht="20.100000000000001" customHeight="1" x14ac:dyDescent="0.25">
      <c r="A107" s="97" t="s">
        <v>23</v>
      </c>
      <c r="B107" s="98"/>
      <c r="C107" s="98"/>
      <c r="D107" s="98"/>
      <c r="E107" s="98"/>
      <c r="F107" s="98"/>
      <c r="G107" s="98"/>
      <c r="H107" s="99"/>
      <c r="I107" s="16">
        <f>SUMIF($C$3:$C$104,"N",I3:I104)</f>
        <v>49.878599999999992</v>
      </c>
      <c r="J107" s="17" t="s">
        <v>9</v>
      </c>
      <c r="K107" s="18">
        <f>SUMIF($C$3:$C$104,"N",K3:K104)</f>
        <v>145644428.18000001</v>
      </c>
      <c r="L107" s="20">
        <f>SUMIF($C$3:$C$104,"N",L3:L104)</f>
        <v>88221220.340000004</v>
      </c>
      <c r="M107" s="20">
        <f>SUMIF($C$3:$C$104,"N",M3:M104)</f>
        <v>57423207.839999989</v>
      </c>
      <c r="N107" s="19" t="s">
        <v>9</v>
      </c>
      <c r="O107" s="20">
        <f>SUMIF($C$3:$C$104,"N",O3:O104)</f>
        <v>0</v>
      </c>
      <c r="P107" s="21">
        <f>SUMIF($C$3:$C$104,"N",P3:P104)</f>
        <v>88221220.340000004</v>
      </c>
      <c r="Q107" s="22">
        <f>SUMIF($C$3:$C$104,"N",Q3:Q104)</f>
        <v>0</v>
      </c>
      <c r="R107" s="22">
        <f>SUMIF($C$3:$C$104,"N",R3:R104)</f>
        <v>0</v>
      </c>
      <c r="S107" s="22"/>
      <c r="T107" s="22"/>
      <c r="U107" s="22"/>
      <c r="V107" s="22"/>
      <c r="W107" s="22"/>
      <c r="X107" s="22"/>
      <c r="Y107" s="1" t="b">
        <f t="shared" si="4"/>
        <v>1</v>
      </c>
      <c r="Z107" s="7">
        <f t="shared" si="5"/>
        <v>0.60570000000000002</v>
      </c>
      <c r="AA107" s="8" t="s">
        <v>9</v>
      </c>
      <c r="AB107" s="8" t="b">
        <f t="shared" si="7"/>
        <v>1</v>
      </c>
    </row>
    <row r="108" spans="1:28" ht="20.100000000000001" customHeight="1" x14ac:dyDescent="0.25">
      <c r="A108" s="103" t="s">
        <v>24</v>
      </c>
      <c r="B108" s="104"/>
      <c r="C108" s="104"/>
      <c r="D108" s="104"/>
      <c r="E108" s="104"/>
      <c r="F108" s="104"/>
      <c r="G108" s="104"/>
      <c r="H108" s="105"/>
      <c r="I108" s="23">
        <f>SUMIF($C$3:$C$104,"W",I3:I104)</f>
        <v>12.917999999999999</v>
      </c>
      <c r="J108" s="43" t="s">
        <v>9</v>
      </c>
      <c r="K108" s="24">
        <f>SUMIF($C$3:$C$104,"W",K3:K104)</f>
        <v>22965868</v>
      </c>
      <c r="L108" s="26">
        <f>SUMIF($C$3:$C$104,"W",L3:L104)</f>
        <v>14731433.239999998</v>
      </c>
      <c r="M108" s="26">
        <f>SUMIF($C$3:$C$104,"W",M3:M104)</f>
        <v>8234434.7599999998</v>
      </c>
      <c r="N108" s="25" t="s">
        <v>9</v>
      </c>
      <c r="O108" s="26">
        <f>SUMIF($C$3:$C$104,"W",O3:O104)</f>
        <v>0</v>
      </c>
      <c r="P108" s="27">
        <f>SUMIF($C$3:$C$104,"W",P3:P104)</f>
        <v>5539970.5199999996</v>
      </c>
      <c r="Q108" s="28">
        <f>SUMIF($C$3:$C$104,"W",Q3:Q104)</f>
        <v>8832959.7199999988</v>
      </c>
      <c r="R108" s="28">
        <f>SUMIF($C$3:$C$104,"W",R3:R104)</f>
        <v>358503</v>
      </c>
      <c r="S108" s="28"/>
      <c r="T108" s="28"/>
      <c r="U108" s="28"/>
      <c r="V108" s="28"/>
      <c r="W108" s="28"/>
      <c r="X108" s="28"/>
      <c r="Y108" s="1" t="b">
        <f t="shared" ref="Y108" si="19">L108=SUM(O108:X108)</f>
        <v>1</v>
      </c>
      <c r="Z108" s="7">
        <f t="shared" ref="Z108" si="20">ROUND(L108/K108,4)</f>
        <v>0.64139999999999997</v>
      </c>
      <c r="AA108" s="8" t="s">
        <v>9</v>
      </c>
      <c r="AB108" s="8" t="b">
        <f t="shared" ref="AB108" si="21">K108=L108+M108</f>
        <v>1</v>
      </c>
    </row>
    <row r="109" spans="1:28" x14ac:dyDescent="0.25">
      <c r="A109" s="59"/>
      <c r="K109" s="4"/>
    </row>
    <row r="110" spans="1:28" x14ac:dyDescent="0.25">
      <c r="A110" s="62" t="s">
        <v>12</v>
      </c>
    </row>
    <row r="111" spans="1:28" x14ac:dyDescent="0.25">
      <c r="A111" s="63" t="s">
        <v>13</v>
      </c>
    </row>
    <row r="112" spans="1:28" x14ac:dyDescent="0.25">
      <c r="A112" s="62" t="s">
        <v>25</v>
      </c>
    </row>
    <row r="113" spans="1:17" x14ac:dyDescent="0.25">
      <c r="A113" s="64" t="s">
        <v>16</v>
      </c>
    </row>
    <row r="116" spans="1:17" x14ac:dyDescent="0.25">
      <c r="Q116" s="66"/>
    </row>
  </sheetData>
  <mergeCells count="19">
    <mergeCell ref="A108:H108"/>
    <mergeCell ref="A107:H107"/>
    <mergeCell ref="E1:E2"/>
    <mergeCell ref="A106:H106"/>
    <mergeCell ref="N1:N2"/>
    <mergeCell ref="O1:X1"/>
    <mergeCell ref="L1:L2"/>
    <mergeCell ref="M1:M2"/>
    <mergeCell ref="A105:H105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3:AB106">
    <cfRule type="cellIs" dxfId="11" priority="15" operator="equal">
      <formula>FALSE</formula>
    </cfRule>
  </conditionalFormatting>
  <conditionalFormatting sqref="Y3:AA106">
    <cfRule type="containsText" dxfId="10" priority="13" operator="containsText" text="fałsz">
      <formula>NOT(ISERROR(SEARCH("fałsz",Y3)))</formula>
    </cfRule>
  </conditionalFormatting>
  <conditionalFormatting sqref="Z108:AA108">
    <cfRule type="cellIs" dxfId="9" priority="10" operator="equal">
      <formula>FALSE</formula>
    </cfRule>
  </conditionalFormatting>
  <conditionalFormatting sqref="Y108:AA108">
    <cfRule type="containsText" dxfId="8" priority="8" operator="containsText" text="fałsz">
      <formula>NOT(ISERROR(SEARCH("fałsz",Y108)))</formula>
    </cfRule>
  </conditionalFormatting>
  <conditionalFormatting sqref="Y108">
    <cfRule type="cellIs" dxfId="7" priority="9" operator="equal">
      <formula>FALSE</formula>
    </cfRule>
  </conditionalFormatting>
  <conditionalFormatting sqref="AB108">
    <cfRule type="cellIs" dxfId="6" priority="7" operator="equal">
      <formula>FALSE</formula>
    </cfRule>
  </conditionalFormatting>
  <conditionalFormatting sqref="AB108">
    <cfRule type="cellIs" dxfId="5" priority="6" operator="equal">
      <formula>FALSE</formula>
    </cfRule>
  </conditionalFormatting>
  <conditionalFormatting sqref="Z107:AA107">
    <cfRule type="cellIs" dxfId="4" priority="5" operator="equal">
      <formula>FALSE</formula>
    </cfRule>
  </conditionalFormatting>
  <conditionalFormatting sqref="Y107">
    <cfRule type="cellIs" dxfId="3" priority="4" operator="equal">
      <formula>FALSE</formula>
    </cfRule>
  </conditionalFormatting>
  <conditionalFormatting sqref="Y107:AA107">
    <cfRule type="containsText" dxfId="2" priority="3" operator="containsText" text="fałsz">
      <formula>NOT(ISERROR(SEARCH("fałsz",Y107)))</formula>
    </cfRule>
  </conditionalFormatting>
  <conditionalFormatting sqref="AB107">
    <cfRule type="cellIs" dxfId="1" priority="2" operator="equal">
      <formula>FALSE</formula>
    </cfRule>
  </conditionalFormatting>
  <conditionalFormatting sqref="AB107">
    <cfRule type="cellIs" dxfId="0" priority="1" operator="equal">
      <formula>FALSE</formula>
    </cfRule>
  </conditionalFormatting>
  <dataValidations count="2">
    <dataValidation type="list" allowBlank="1" showInputMessage="1" showErrorMessage="1" sqref="H3:H93 H95:H103">
      <formula1>"B,P,R"</formula1>
    </dataValidation>
    <dataValidation type="list" allowBlank="1" showInputMessage="1" showErrorMessage="1" sqref="C3:C93 C95:C10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2" fitToHeight="0" orientation="landscape" r:id="rId1"/>
  <headerFooter>
    <oddHeader>&amp;LWojewództwo dolnośląskie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Urszula Czerkawska</cp:lastModifiedBy>
  <cp:lastPrinted>2020-08-20T09:36:20Z</cp:lastPrinted>
  <dcterms:created xsi:type="dcterms:W3CDTF">2019-02-25T10:53:14Z</dcterms:created>
  <dcterms:modified xsi:type="dcterms:W3CDTF">2020-08-24T10:50:10Z</dcterms:modified>
</cp:coreProperties>
</file>