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60" activeTab="0"/>
  </bookViews>
  <sheets>
    <sheet name="dane żłobkowe" sheetId="1" r:id="rId1"/>
    <sheet name="miejsca z Maluch" sheetId="2" r:id="rId2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<sst xmlns="http://schemas.openxmlformats.org/spreadsheetml/2006/main" count="59" uniqueCount="36">
  <si>
    <t>dolnośląskie</t>
  </si>
  <si>
    <t>kujawsko-pomorskie</t>
  </si>
  <si>
    <t>lubelskie</t>
  </si>
  <si>
    <t>lubuskie</t>
  </si>
  <si>
    <t>łódzkie</t>
  </si>
  <si>
    <t>mazowieckie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</si>
  <si>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</si>
  <si>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</si>
  <si>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</si>
  <si>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</si>
  <si>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</si>
  <si>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</si>
  <si>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</si>
  <si>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</si>
  <si>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liczba gmin z instytucjami</t>
  </si>
  <si>
    <t>% gmin</t>
  </si>
  <si>
    <t>liczba instytucji</t>
  </si>
  <si>
    <t>liczba miejsc</t>
  </si>
  <si>
    <t>małopolskie</t>
  </si>
  <si>
    <t>POLSKA</t>
  </si>
  <si>
    <t>opolskie</t>
  </si>
  <si>
    <t>odsetek dzieci objętych opieką (z nianią)</t>
  </si>
  <si>
    <t xml:space="preserve">województwo
</t>
  </si>
  <si>
    <t>Wyszczególnienie</t>
  </si>
  <si>
    <t>2020*</t>
  </si>
  <si>
    <t>2015-2019</t>
  </si>
  <si>
    <t>liczba utworzonych miejsc</t>
  </si>
  <si>
    <t xml:space="preserve">łódzkie    </t>
  </si>
  <si>
    <t>suma</t>
  </si>
  <si>
    <t>* liczba nowych miejsc opieki (w żłobkach, klubach dziecięcych, u dziennych opiekunów razem) wynikająca z umów do zawarcia; liczba miejsc dofinansowanych z rozstrzygnięcia</t>
  </si>
  <si>
    <t xml:space="preserve">Infromacje o systemie opieki nad dziećmi w wieku do lat 3 </t>
  </si>
  <si>
    <t>na dzień 3 września 2020 r.</t>
  </si>
  <si>
    <t>na dzień 31 grudnia 2015 r.</t>
  </si>
  <si>
    <t>dynamika</t>
  </si>
  <si>
    <t>% gmin (wzrost w pkt. proc.)</t>
  </si>
  <si>
    <t>odsetek dzieci objętych opieką (wzrost w pkt. proc)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</si>
</sst>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66" fontId="0" fillId="0" borderId="0" xfId="53" applyNumberFormat="1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166" fontId="0" fillId="0" borderId="10" xfId="53" applyNumberFormat="1" applyFont="1" applyBorder="1" applyAlignment="1">
      <alignment horizontal="center" vertical="center" wrapText="1"/>
    </xf>
    <xf numFmtId="166" fontId="0" fillId="2" borderId="10" xfId="53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3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6" fontId="0" fillId="2" borderId="10" xfId="53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32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9" fontId="0" fillId="0" borderId="10" xfId="53" applyFont="1" applyBorder="1" applyAlignment="1">
      <alignment/>
    </xf>
    <xf numFmtId="166" fontId="32" fillId="2" borderId="10" xfId="53" applyNumberFormat="1" applyFont="1" applyFill="1" applyBorder="1" applyAlignment="1">
      <alignment/>
    </xf>
    <xf numFmtId="1" fontId="32" fillId="0" borderId="10" xfId="0" applyNumberFormat="1" applyFont="1" applyBorder="1" applyAlignment="1">
      <alignment/>
    </xf>
    <xf numFmtId="9" fontId="32" fillId="0" borderId="10" xfId="0" applyNumberFormat="1" applyFont="1" applyBorder="1" applyAlignment="1">
      <alignment/>
    </xf>
    <xf numFmtId="9" fontId="32" fillId="0" borderId="10" xfId="53" applyFont="1" applyBorder="1" applyAlignment="1">
      <alignment/>
    </xf>
    <xf numFmtId="166" fontId="0" fillId="0" borderId="10" xfId="53" applyNumberFormat="1" applyFont="1" applyBorder="1" applyAlignment="1">
      <alignment horizontal="center" vertical="center" wrapText="1"/>
    </xf>
    <xf numFmtId="9" fontId="0" fillId="0" borderId="10" xfId="53" applyNumberFormat="1" applyFont="1" applyBorder="1" applyAlignment="1">
      <alignment/>
    </xf>
    <xf numFmtId="9" fontId="32" fillId="0" borderId="10" xfId="53" applyNumberFormat="1" applyFont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M28" sqref="M28"/>
    </sheetView>
  </sheetViews>
  <sheetFormatPr defaultColWidth="9.140625" defaultRowHeight="15"/>
  <cols>
    <col min="1" max="1" width="23.00390625" style="0" customWidth="1"/>
    <col min="2" max="2" width="13.8515625" style="0" customWidth="1"/>
    <col min="6" max="6" width="13.8515625" style="0" customWidth="1"/>
    <col min="7" max="7" width="12.57421875" style="0" customWidth="1"/>
    <col min="8" max="8" width="11.28125" style="0" customWidth="1"/>
    <col min="9" max="9" width="10.8515625" style="0" customWidth="1"/>
    <col min="10" max="10" width="10.140625" style="0" customWidth="1"/>
    <col min="11" max="11" width="13.8515625" style="0" customWidth="1"/>
    <col min="12" max="13" width="11.8515625" style="0" customWidth="1"/>
    <col min="16" max="16" width="14.8515625" style="0" customWidth="1"/>
  </cols>
  <sheetData>
    <row r="1" spans="1:10" ht="15">
      <c r="A1" t="s">
        <v>30</v>
      </c>
      <c r="C1" s="1"/>
      <c r="E1" s="1"/>
      <c r="H1" s="1"/>
      <c r="J1" s="1"/>
    </row>
    <row r="2" spans="1:16" ht="15" customHeight="1">
      <c r="A2" s="23" t="s">
        <v>22</v>
      </c>
      <c r="B2" s="17" t="s">
        <v>31</v>
      </c>
      <c r="C2" s="17"/>
      <c r="D2" s="17"/>
      <c r="E2" s="17"/>
      <c r="F2" s="17"/>
      <c r="G2" s="17" t="s">
        <v>32</v>
      </c>
      <c r="H2" s="17"/>
      <c r="I2" s="17"/>
      <c r="J2" s="17"/>
      <c r="K2" s="17"/>
      <c r="L2" s="17" t="s">
        <v>33</v>
      </c>
      <c r="M2" s="17"/>
      <c r="N2" s="17"/>
      <c r="O2" s="17"/>
      <c r="P2" s="17"/>
    </row>
    <row r="3" spans="1:16" ht="72.75" customHeight="1">
      <c r="A3" s="23"/>
      <c r="B3" s="4" t="s">
        <v>14</v>
      </c>
      <c r="C3" s="5" t="s">
        <v>15</v>
      </c>
      <c r="D3" s="4" t="s">
        <v>16</v>
      </c>
      <c r="E3" s="4" t="s">
        <v>17</v>
      </c>
      <c r="F3" s="13" t="s">
        <v>21</v>
      </c>
      <c r="G3" s="4" t="s">
        <v>14</v>
      </c>
      <c r="H3" s="5" t="s">
        <v>15</v>
      </c>
      <c r="I3" s="4" t="s">
        <v>16</v>
      </c>
      <c r="J3" s="4" t="s">
        <v>17</v>
      </c>
      <c r="K3" s="13" t="s">
        <v>21</v>
      </c>
      <c r="L3" s="4" t="s">
        <v>14</v>
      </c>
      <c r="M3" s="30" t="s">
        <v>34</v>
      </c>
      <c r="N3" s="4" t="s">
        <v>16</v>
      </c>
      <c r="O3" s="4" t="s">
        <v>17</v>
      </c>
      <c r="P3" s="13" t="s">
        <v>35</v>
      </c>
    </row>
    <row r="4" spans="1:16" ht="15">
      <c r="A4" s="2" t="s">
        <v>0</v>
      </c>
      <c r="B4" s="2">
        <v>103</v>
      </c>
      <c r="C4" s="31">
        <v>0.6094674556213018</v>
      </c>
      <c r="D4" s="3">
        <f>495+96</f>
        <v>591</v>
      </c>
      <c r="E4" s="3">
        <v>20584</v>
      </c>
      <c r="F4" s="6">
        <v>0.36334110004942455</v>
      </c>
      <c r="G4" s="12">
        <v>57</v>
      </c>
      <c r="H4" s="11">
        <v>0.34</v>
      </c>
      <c r="I4" s="3">
        <v>285</v>
      </c>
      <c r="J4" s="3">
        <v>9414</v>
      </c>
      <c r="K4" s="15">
        <v>0.17625252752190518</v>
      </c>
      <c r="L4" s="25">
        <f>B4/G4</f>
        <v>1.8070175438596492</v>
      </c>
      <c r="M4" s="25">
        <f>C4-H4</f>
        <v>0.26946745562130175</v>
      </c>
      <c r="N4" s="25">
        <f>D4/I4</f>
        <v>2.0736842105263156</v>
      </c>
      <c r="O4" s="25">
        <f>E4/J4</f>
        <v>2.186530698958997</v>
      </c>
      <c r="P4" s="15">
        <f>F4-K4</f>
        <v>0.18708857252751937</v>
      </c>
    </row>
    <row r="5" spans="1:16" ht="15">
      <c r="A5" s="2" t="s">
        <v>1</v>
      </c>
      <c r="B5" s="2">
        <v>60</v>
      </c>
      <c r="C5" s="31">
        <v>0.4166666666666667</v>
      </c>
      <c r="D5" s="3">
        <f>73+199</f>
        <v>272</v>
      </c>
      <c r="E5" s="3">
        <v>8987</v>
      </c>
      <c r="F5" s="6">
        <v>0.22146377525874816</v>
      </c>
      <c r="G5" s="12">
        <v>25</v>
      </c>
      <c r="H5" s="11">
        <v>0.17</v>
      </c>
      <c r="I5" s="3">
        <v>92</v>
      </c>
      <c r="J5" s="3">
        <v>3475</v>
      </c>
      <c r="K5" s="15">
        <v>0.08779243090293568</v>
      </c>
      <c r="L5" s="25">
        <f aca="true" t="shared" si="0" ref="L5:L20">B5/G5</f>
        <v>2.4</v>
      </c>
      <c r="M5" s="25">
        <f aca="true" t="shared" si="1" ref="M5:M20">C5-H5</f>
        <v>0.24666666666666667</v>
      </c>
      <c r="N5" s="25">
        <f aca="true" t="shared" si="2" ref="N5:N20">D5/I5</f>
        <v>2.9565217391304346</v>
      </c>
      <c r="O5" s="25">
        <f aca="true" t="shared" si="3" ref="O5:O20">E5/J5</f>
        <v>2.586187050359712</v>
      </c>
      <c r="P5" s="15">
        <f aca="true" t="shared" si="4" ref="P5:P20">F5-K5</f>
        <v>0.1336713443558125</v>
      </c>
    </row>
    <row r="6" spans="1:16" ht="15">
      <c r="A6" s="2" t="s">
        <v>2</v>
      </c>
      <c r="B6" s="2">
        <v>50</v>
      </c>
      <c r="C6" s="31">
        <v>0.2347417840375587</v>
      </c>
      <c r="D6" s="3">
        <f>184+6</f>
        <v>190</v>
      </c>
      <c r="E6" s="3">
        <v>7059</v>
      </c>
      <c r="F6" s="6">
        <v>0.17433073199644375</v>
      </c>
      <c r="G6" s="12">
        <v>24</v>
      </c>
      <c r="H6" s="11">
        <v>0.11</v>
      </c>
      <c r="I6" s="3">
        <v>76</v>
      </c>
      <c r="J6" s="3">
        <v>3095</v>
      </c>
      <c r="K6" s="15">
        <v>0.07956707285721631</v>
      </c>
      <c r="L6" s="25">
        <f t="shared" si="0"/>
        <v>2.0833333333333335</v>
      </c>
      <c r="M6" s="25">
        <f t="shared" si="1"/>
        <v>0.12474178403755869</v>
      </c>
      <c r="N6" s="25">
        <f t="shared" si="2"/>
        <v>2.5</v>
      </c>
      <c r="O6" s="25">
        <f t="shared" si="3"/>
        <v>2.2807754442649433</v>
      </c>
      <c r="P6" s="15">
        <f t="shared" si="4"/>
        <v>0.09476365913922744</v>
      </c>
    </row>
    <row r="7" spans="1:16" ht="15">
      <c r="A7" s="2" t="s">
        <v>3</v>
      </c>
      <c r="B7" s="2">
        <v>35</v>
      </c>
      <c r="C7" s="31">
        <v>0.4268292682926829</v>
      </c>
      <c r="D7" s="3">
        <f>117+5</f>
        <v>122</v>
      </c>
      <c r="E7" s="3">
        <v>4903</v>
      </c>
      <c r="F7" s="6">
        <v>0.24889588303974822</v>
      </c>
      <c r="G7" s="12">
        <v>19</v>
      </c>
      <c r="H7" s="11">
        <v>0.23</v>
      </c>
      <c r="I7" s="3">
        <v>77</v>
      </c>
      <c r="J7" s="3">
        <v>2834</v>
      </c>
      <c r="K7" s="15">
        <v>0.14543028685790527</v>
      </c>
      <c r="L7" s="25">
        <f t="shared" si="0"/>
        <v>1.8421052631578947</v>
      </c>
      <c r="M7" s="25">
        <f t="shared" si="1"/>
        <v>0.1968292682926829</v>
      </c>
      <c r="N7" s="25">
        <f t="shared" si="2"/>
        <v>1.5844155844155845</v>
      </c>
      <c r="O7" s="25">
        <f t="shared" si="3"/>
        <v>1.730063514467184</v>
      </c>
      <c r="P7" s="15">
        <f t="shared" si="4"/>
        <v>0.10346559618184295</v>
      </c>
    </row>
    <row r="8" spans="1:16" ht="15">
      <c r="A8" s="2" t="s">
        <v>4</v>
      </c>
      <c r="B8" s="2">
        <v>69</v>
      </c>
      <c r="C8" s="31">
        <v>0.3898305084745763</v>
      </c>
      <c r="D8" s="3">
        <f>184+6</f>
        <v>190</v>
      </c>
      <c r="E8" s="3">
        <v>6941</v>
      </c>
      <c r="F8" s="6">
        <v>0.1493266210576137</v>
      </c>
      <c r="G8" s="12">
        <v>30</v>
      </c>
      <c r="H8" s="11">
        <v>0.17</v>
      </c>
      <c r="I8" s="3">
        <v>118</v>
      </c>
      <c r="J8" s="3">
        <v>4578</v>
      </c>
      <c r="K8" s="15">
        <v>0.10207130275802101</v>
      </c>
      <c r="L8" s="25">
        <f t="shared" si="0"/>
        <v>2.3</v>
      </c>
      <c r="M8" s="25">
        <f t="shared" si="1"/>
        <v>0.21983050847457627</v>
      </c>
      <c r="N8" s="25">
        <f t="shared" si="2"/>
        <v>1.6101694915254237</v>
      </c>
      <c r="O8" s="25">
        <f t="shared" si="3"/>
        <v>1.5161642638706858</v>
      </c>
      <c r="P8" s="15">
        <f t="shared" si="4"/>
        <v>0.0472553182995927</v>
      </c>
    </row>
    <row r="9" spans="1:16" ht="15">
      <c r="A9" s="2" t="s">
        <v>18</v>
      </c>
      <c r="B9" s="2">
        <v>110</v>
      </c>
      <c r="C9" s="31">
        <v>0.6043956043956044</v>
      </c>
      <c r="D9" s="3">
        <f>519+76</f>
        <v>595</v>
      </c>
      <c r="E9" s="3">
        <v>19299</v>
      </c>
      <c r="F9" s="6">
        <v>0.2510928961748634</v>
      </c>
      <c r="G9" s="12">
        <v>54</v>
      </c>
      <c r="H9" s="11">
        <v>0.3</v>
      </c>
      <c r="I9" s="3">
        <v>263</v>
      </c>
      <c r="J9" s="3">
        <v>8658</v>
      </c>
      <c r="K9" s="15">
        <v>0.12483058911733326</v>
      </c>
      <c r="L9" s="25">
        <f t="shared" si="0"/>
        <v>2.037037037037037</v>
      </c>
      <c r="M9" s="25">
        <f t="shared" si="1"/>
        <v>0.30439560439560437</v>
      </c>
      <c r="N9" s="25">
        <f t="shared" si="2"/>
        <v>2.2623574144486693</v>
      </c>
      <c r="O9" s="25">
        <f t="shared" si="3"/>
        <v>2.229036729036729</v>
      </c>
      <c r="P9" s="15">
        <f t="shared" si="4"/>
        <v>0.12626230705753017</v>
      </c>
    </row>
    <row r="10" spans="1:16" ht="15">
      <c r="A10" s="2" t="s">
        <v>5</v>
      </c>
      <c r="B10" s="2">
        <v>132</v>
      </c>
      <c r="C10" s="31">
        <v>0.42038216560509556</v>
      </c>
      <c r="D10" s="3">
        <f>968+874</f>
        <v>1842</v>
      </c>
      <c r="E10" s="3">
        <v>38544</v>
      </c>
      <c r="F10" s="6">
        <v>0.3118673689831784</v>
      </c>
      <c r="G10" s="12">
        <v>82</v>
      </c>
      <c r="H10" s="11">
        <v>0.26</v>
      </c>
      <c r="I10" s="3">
        <v>625</v>
      </c>
      <c r="J10" s="3">
        <v>17474</v>
      </c>
      <c r="K10" s="15">
        <v>0.15489349631691382</v>
      </c>
      <c r="L10" s="25">
        <f t="shared" si="0"/>
        <v>1.6097560975609757</v>
      </c>
      <c r="M10" s="25">
        <f t="shared" si="1"/>
        <v>0.16038216560509555</v>
      </c>
      <c r="N10" s="25">
        <f t="shared" si="2"/>
        <v>2.9472</v>
      </c>
      <c r="O10" s="25">
        <f t="shared" si="3"/>
        <v>2.2057914616000915</v>
      </c>
      <c r="P10" s="15">
        <f t="shared" si="4"/>
        <v>0.15697387266626459</v>
      </c>
    </row>
    <row r="11" spans="1:16" ht="15">
      <c r="A11" s="2" t="s">
        <v>20</v>
      </c>
      <c r="B11" s="2">
        <v>42</v>
      </c>
      <c r="C11" s="31">
        <v>0.5915492957746479</v>
      </c>
      <c r="D11" s="3">
        <v>111</v>
      </c>
      <c r="E11" s="3">
        <v>5222</v>
      </c>
      <c r="F11" s="6">
        <v>0.29471189119024777</v>
      </c>
      <c r="G11" s="12">
        <v>44</v>
      </c>
      <c r="H11" s="11">
        <v>0.62</v>
      </c>
      <c r="I11" s="3">
        <v>223</v>
      </c>
      <c r="J11" s="3">
        <v>3029</v>
      </c>
      <c r="K11" s="15">
        <v>0.1811277880763021</v>
      </c>
      <c r="L11" s="25">
        <f t="shared" si="0"/>
        <v>0.9545454545454546</v>
      </c>
      <c r="M11" s="25">
        <f t="shared" si="1"/>
        <v>-0.02845070422535212</v>
      </c>
      <c r="N11" s="25">
        <f t="shared" si="2"/>
        <v>0.4977578475336323</v>
      </c>
      <c r="O11" s="25">
        <f t="shared" si="3"/>
        <v>1.7240013205678442</v>
      </c>
      <c r="P11" s="15">
        <f t="shared" si="4"/>
        <v>0.11358410311394568</v>
      </c>
    </row>
    <row r="12" spans="1:16" ht="15">
      <c r="A12" s="2" t="s">
        <v>6</v>
      </c>
      <c r="B12" s="2">
        <v>78</v>
      </c>
      <c r="C12" s="31">
        <v>0.4875</v>
      </c>
      <c r="D12" s="3">
        <f>223+13</f>
        <v>236</v>
      </c>
      <c r="E12" s="3">
        <v>8818</v>
      </c>
      <c r="F12" s="6">
        <v>0.20217351430667646</v>
      </c>
      <c r="G12" s="12">
        <v>35</v>
      </c>
      <c r="H12" s="11">
        <v>0.22</v>
      </c>
      <c r="I12" s="3">
        <v>93</v>
      </c>
      <c r="J12" s="3">
        <v>4055</v>
      </c>
      <c r="K12" s="15">
        <v>0.10100129520773139</v>
      </c>
      <c r="L12" s="25">
        <f t="shared" si="0"/>
        <v>2.2285714285714286</v>
      </c>
      <c r="M12" s="25">
        <f t="shared" si="1"/>
        <v>0.26749999999999996</v>
      </c>
      <c r="N12" s="25">
        <f t="shared" si="2"/>
        <v>2.5376344086021505</v>
      </c>
      <c r="O12" s="25">
        <f t="shared" si="3"/>
        <v>2.1745992601726263</v>
      </c>
      <c r="P12" s="15">
        <f t="shared" si="4"/>
        <v>0.10117221909894507</v>
      </c>
    </row>
    <row r="13" spans="1:16" ht="15">
      <c r="A13" s="2" t="s">
        <v>7</v>
      </c>
      <c r="B13" s="2">
        <v>29</v>
      </c>
      <c r="C13" s="31">
        <v>0.2457627118644068</v>
      </c>
      <c r="D13" s="3">
        <v>122</v>
      </c>
      <c r="E13" s="3">
        <v>5135</v>
      </c>
      <c r="F13" s="6">
        <v>0.21490750816104462</v>
      </c>
      <c r="G13" s="12">
        <v>16</v>
      </c>
      <c r="H13" s="11">
        <v>0.14</v>
      </c>
      <c r="I13" s="3">
        <v>68</v>
      </c>
      <c r="J13" s="3">
        <v>2475</v>
      </c>
      <c r="K13" s="15">
        <v>0.11608818011257035</v>
      </c>
      <c r="L13" s="25">
        <f t="shared" si="0"/>
        <v>1.8125</v>
      </c>
      <c r="M13" s="25">
        <f t="shared" si="1"/>
        <v>0.10576271186440678</v>
      </c>
      <c r="N13" s="25">
        <f t="shared" si="2"/>
        <v>1.7941176470588236</v>
      </c>
      <c r="O13" s="25">
        <f t="shared" si="3"/>
        <v>2.0747474747474746</v>
      </c>
      <c r="P13" s="15">
        <f t="shared" si="4"/>
        <v>0.09881932804847426</v>
      </c>
    </row>
    <row r="14" spans="1:16" ht="15">
      <c r="A14" s="7" t="s">
        <v>8</v>
      </c>
      <c r="B14" s="7">
        <v>67</v>
      </c>
      <c r="C14" s="31">
        <v>0.5447154471544715</v>
      </c>
      <c r="D14" s="8">
        <f>350+190</f>
        <v>540</v>
      </c>
      <c r="E14" s="8">
        <v>12324</v>
      </c>
      <c r="F14" s="6">
        <v>0.22603305027236212</v>
      </c>
      <c r="G14" s="12">
        <v>54</v>
      </c>
      <c r="H14" s="11">
        <v>0.44</v>
      </c>
      <c r="I14" s="3">
        <v>269</v>
      </c>
      <c r="J14" s="3">
        <v>6216</v>
      </c>
      <c r="K14" s="15">
        <v>0.12702305051495832</v>
      </c>
      <c r="L14" s="25">
        <f t="shared" si="0"/>
        <v>1.2407407407407407</v>
      </c>
      <c r="M14" s="25">
        <f t="shared" si="1"/>
        <v>0.10471544715447151</v>
      </c>
      <c r="N14" s="25">
        <f t="shared" si="2"/>
        <v>2.007434944237918</v>
      </c>
      <c r="O14" s="25">
        <f t="shared" si="3"/>
        <v>1.9826254826254825</v>
      </c>
      <c r="P14" s="15">
        <f t="shared" si="4"/>
        <v>0.0990099997574038</v>
      </c>
    </row>
    <row r="15" spans="1:16" ht="15">
      <c r="A15" s="2" t="s">
        <v>9</v>
      </c>
      <c r="B15" s="2">
        <v>100</v>
      </c>
      <c r="C15" s="31">
        <v>0.5988023952095808</v>
      </c>
      <c r="D15" s="3">
        <f>461+79</f>
        <v>540</v>
      </c>
      <c r="E15" s="3">
        <v>19618</v>
      </c>
      <c r="F15" s="6">
        <v>0.2241058271170564</v>
      </c>
      <c r="G15" s="12">
        <v>62</v>
      </c>
      <c r="H15" s="11">
        <v>0.37</v>
      </c>
      <c r="I15" s="3">
        <v>238</v>
      </c>
      <c r="J15" s="3">
        <v>9450</v>
      </c>
      <c r="K15" s="15">
        <v>0.11066480859086811</v>
      </c>
      <c r="L15" s="25">
        <f t="shared" si="0"/>
        <v>1.6129032258064515</v>
      </c>
      <c r="M15" s="25">
        <f t="shared" si="1"/>
        <v>0.2288023952095808</v>
      </c>
      <c r="N15" s="25">
        <f t="shared" si="2"/>
        <v>2.26890756302521</v>
      </c>
      <c r="O15" s="25">
        <f t="shared" si="3"/>
        <v>2.075978835978836</v>
      </c>
      <c r="P15" s="15">
        <f t="shared" si="4"/>
        <v>0.11344101852618829</v>
      </c>
    </row>
    <row r="16" spans="1:16" ht="15">
      <c r="A16" s="2" t="s">
        <v>10</v>
      </c>
      <c r="B16" s="2">
        <v>36</v>
      </c>
      <c r="C16" s="31">
        <v>0.35294117647058826</v>
      </c>
      <c r="D16" s="3">
        <f>85+30</f>
        <v>115</v>
      </c>
      <c r="E16" s="3">
        <v>3250</v>
      </c>
      <c r="F16" s="6">
        <v>0.15108549114406583</v>
      </c>
      <c r="G16" s="12">
        <v>18</v>
      </c>
      <c r="H16" s="11">
        <v>0.18</v>
      </c>
      <c r="I16" s="3">
        <v>44</v>
      </c>
      <c r="J16" s="3">
        <v>1653</v>
      </c>
      <c r="K16" s="15">
        <v>0.07755102040816327</v>
      </c>
      <c r="L16" s="25">
        <f t="shared" si="0"/>
        <v>2</v>
      </c>
      <c r="M16" s="25">
        <f t="shared" si="1"/>
        <v>0.17294117647058826</v>
      </c>
      <c r="N16" s="25">
        <f t="shared" si="2"/>
        <v>2.6136363636363638</v>
      </c>
      <c r="O16" s="25">
        <f t="shared" si="3"/>
        <v>1.9661222020568663</v>
      </c>
      <c r="P16" s="15">
        <f t="shared" si="4"/>
        <v>0.07353447073590257</v>
      </c>
    </row>
    <row r="17" spans="1:16" ht="15">
      <c r="A17" s="2" t="s">
        <v>11</v>
      </c>
      <c r="B17" s="2">
        <v>44</v>
      </c>
      <c r="C17" s="31">
        <v>0.3793103448275862</v>
      </c>
      <c r="D17" s="3">
        <f>49+114</f>
        <v>163</v>
      </c>
      <c r="E17" s="3">
        <v>4575</v>
      </c>
      <c r="F17" s="6">
        <v>0.16309578981141493</v>
      </c>
      <c r="G17" s="12">
        <v>31</v>
      </c>
      <c r="H17" s="11">
        <v>0.27</v>
      </c>
      <c r="I17" s="3">
        <v>75</v>
      </c>
      <c r="J17" s="3">
        <v>2174</v>
      </c>
      <c r="K17" s="15">
        <v>0.07905167084833278</v>
      </c>
      <c r="L17" s="25">
        <f t="shared" si="0"/>
        <v>1.4193548387096775</v>
      </c>
      <c r="M17" s="25">
        <f t="shared" si="1"/>
        <v>0.10931034482758617</v>
      </c>
      <c r="N17" s="25">
        <f t="shared" si="2"/>
        <v>2.1733333333333333</v>
      </c>
      <c r="O17" s="25">
        <f t="shared" si="3"/>
        <v>2.104415823367065</v>
      </c>
      <c r="P17" s="15">
        <f t="shared" si="4"/>
        <v>0.08404411896308214</v>
      </c>
    </row>
    <row r="18" spans="1:16" ht="15">
      <c r="A18" s="2" t="s">
        <v>12</v>
      </c>
      <c r="B18" s="2">
        <v>132</v>
      </c>
      <c r="C18" s="31">
        <v>0.584070796460177</v>
      </c>
      <c r="D18" s="3">
        <f>97+485</f>
        <v>582</v>
      </c>
      <c r="E18" s="3">
        <v>17772</v>
      </c>
      <c r="F18" s="6">
        <v>0.22437127562872436</v>
      </c>
      <c r="G18" s="12">
        <v>60</v>
      </c>
      <c r="H18" s="11">
        <v>0.27</v>
      </c>
      <c r="I18" s="3">
        <v>333</v>
      </c>
      <c r="J18" s="3">
        <v>9110</v>
      </c>
      <c r="K18" s="15">
        <v>0.12430581139902029</v>
      </c>
      <c r="L18" s="25">
        <f t="shared" si="0"/>
        <v>2.2</v>
      </c>
      <c r="M18" s="25">
        <f t="shared" si="1"/>
        <v>0.314070796460177</v>
      </c>
      <c r="N18" s="25">
        <f t="shared" si="2"/>
        <v>1.7477477477477477</v>
      </c>
      <c r="O18" s="25">
        <f t="shared" si="3"/>
        <v>1.9508232711306257</v>
      </c>
      <c r="P18" s="15">
        <f t="shared" si="4"/>
        <v>0.10006546422970407</v>
      </c>
    </row>
    <row r="19" spans="1:16" ht="15">
      <c r="A19" s="2" t="s">
        <v>13</v>
      </c>
      <c r="B19" s="2">
        <v>46</v>
      </c>
      <c r="C19" s="31">
        <v>0.40707964601769914</v>
      </c>
      <c r="D19" s="3">
        <f>205+34</f>
        <v>239</v>
      </c>
      <c r="E19" s="3">
        <v>8937</v>
      </c>
      <c r="F19" s="6">
        <v>0.28248569712678195</v>
      </c>
      <c r="G19" s="12">
        <v>27</v>
      </c>
      <c r="H19" s="11">
        <v>0.24</v>
      </c>
      <c r="I19" s="3">
        <v>111</v>
      </c>
      <c r="J19" s="3">
        <v>4498</v>
      </c>
      <c r="K19" s="15">
        <v>0.14515764675509085</v>
      </c>
      <c r="L19" s="25">
        <f t="shared" si="0"/>
        <v>1.7037037037037037</v>
      </c>
      <c r="M19" s="25">
        <f t="shared" si="1"/>
        <v>0.16707964601769915</v>
      </c>
      <c r="N19" s="25">
        <f t="shared" si="2"/>
        <v>2.1531531531531534</v>
      </c>
      <c r="O19" s="25">
        <f t="shared" si="3"/>
        <v>1.9868830591373945</v>
      </c>
      <c r="P19" s="15">
        <f t="shared" si="4"/>
        <v>0.1373280503716911</v>
      </c>
    </row>
    <row r="20" spans="1:16" ht="15">
      <c r="A20" s="24" t="s">
        <v>19</v>
      </c>
      <c r="B20" s="14">
        <v>1133</v>
      </c>
      <c r="C20" s="32">
        <v>0.45740815502624144</v>
      </c>
      <c r="D20" s="14">
        <f>SUM(D4:D19)</f>
        <v>6450</v>
      </c>
      <c r="E20" s="14">
        <v>191968</v>
      </c>
      <c r="F20" s="26">
        <v>0.24236731333974704</v>
      </c>
      <c r="G20" s="27">
        <v>638</v>
      </c>
      <c r="H20" s="28">
        <v>0.26</v>
      </c>
      <c r="I20" s="14">
        <f>SUM(I4:I19)</f>
        <v>2990</v>
      </c>
      <c r="J20" s="14">
        <v>92208</v>
      </c>
      <c r="K20" s="16">
        <v>0.12393365151859313</v>
      </c>
      <c r="L20" s="29">
        <f t="shared" si="0"/>
        <v>1.7758620689655173</v>
      </c>
      <c r="M20" s="25">
        <f t="shared" si="1"/>
        <v>0.19740815502624143</v>
      </c>
      <c r="N20" s="29">
        <f t="shared" si="2"/>
        <v>2.157190635451505</v>
      </c>
      <c r="O20" s="29">
        <f t="shared" si="3"/>
        <v>2.081901787263578</v>
      </c>
      <c r="P20" s="15">
        <f t="shared" si="4"/>
        <v>0.1184336618211539</v>
      </c>
    </row>
    <row r="28" ht="18.75">
      <c r="H28" s="9"/>
    </row>
    <row r="29" ht="15">
      <c r="H29" s="10"/>
    </row>
    <row r="30" ht="15">
      <c r="H30" s="10"/>
    </row>
  </sheetData>
  <sheetProtection/>
  <mergeCells count="4">
    <mergeCell ref="B2:F2"/>
    <mergeCell ref="G2:K2"/>
    <mergeCell ref="A2:A3"/>
    <mergeCell ref="L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">
      <selection activeCell="B29" sqref="B29"/>
    </sheetView>
  </sheetViews>
  <sheetFormatPr defaultColWidth="9.140625" defaultRowHeight="15"/>
  <cols>
    <col min="2" max="2" width="26.00390625" style="0" customWidth="1"/>
  </cols>
  <sheetData>
    <row r="2" spans="2:9" ht="15">
      <c r="B2" s="2" t="s">
        <v>23</v>
      </c>
      <c r="C2" s="2">
        <v>2015</v>
      </c>
      <c r="D2" s="2">
        <v>2016</v>
      </c>
      <c r="E2" s="2">
        <v>2017</v>
      </c>
      <c r="F2" s="2">
        <v>2018</v>
      </c>
      <c r="G2" s="2">
        <v>2019</v>
      </c>
      <c r="H2" s="2" t="s">
        <v>24</v>
      </c>
      <c r="I2" s="2" t="s">
        <v>25</v>
      </c>
    </row>
    <row r="3" spans="2:9" ht="15">
      <c r="B3" s="2"/>
      <c r="C3" s="18" t="s">
        <v>26</v>
      </c>
      <c r="D3" s="19"/>
      <c r="E3" s="19"/>
      <c r="F3" s="19"/>
      <c r="G3" s="19"/>
      <c r="H3" s="19"/>
      <c r="I3" s="20"/>
    </row>
    <row r="4" spans="2:9" ht="15">
      <c r="B4" s="2" t="s">
        <v>0</v>
      </c>
      <c r="C4" s="3">
        <v>333</v>
      </c>
      <c r="D4" s="3">
        <v>354</v>
      </c>
      <c r="E4" s="3">
        <v>692</v>
      </c>
      <c r="F4" s="3">
        <v>1682</v>
      </c>
      <c r="G4" s="3">
        <v>1518</v>
      </c>
      <c r="H4" s="3">
        <v>2261</v>
      </c>
      <c r="I4" s="3">
        <v>4579</v>
      </c>
    </row>
    <row r="5" spans="2:9" ht="15">
      <c r="B5" s="2" t="s">
        <v>1</v>
      </c>
      <c r="C5" s="3">
        <v>169</v>
      </c>
      <c r="D5" s="3">
        <v>198</v>
      </c>
      <c r="E5" s="3">
        <v>376</v>
      </c>
      <c r="F5" s="3">
        <v>790</v>
      </c>
      <c r="G5" s="3">
        <v>760</v>
      </c>
      <c r="H5" s="3">
        <v>740</v>
      </c>
      <c r="I5" s="3">
        <v>2293</v>
      </c>
    </row>
    <row r="6" spans="2:9" ht="15">
      <c r="B6" s="2" t="s">
        <v>2</v>
      </c>
      <c r="C6" s="3">
        <v>184</v>
      </c>
      <c r="D6" s="3">
        <v>166</v>
      </c>
      <c r="E6" s="3">
        <v>336</v>
      </c>
      <c r="F6" s="3">
        <v>656</v>
      </c>
      <c r="G6" s="3">
        <v>727</v>
      </c>
      <c r="H6" s="3">
        <v>857</v>
      </c>
      <c r="I6" s="3">
        <v>2069</v>
      </c>
    </row>
    <row r="7" spans="2:9" ht="15">
      <c r="B7" s="2" t="s">
        <v>3</v>
      </c>
      <c r="C7" s="3">
        <v>37</v>
      </c>
      <c r="D7" s="3">
        <v>100</v>
      </c>
      <c r="E7" s="3">
        <v>238</v>
      </c>
      <c r="F7" s="3">
        <v>647</v>
      </c>
      <c r="G7" s="3">
        <v>235</v>
      </c>
      <c r="H7" s="3">
        <v>407</v>
      </c>
      <c r="I7" s="3">
        <v>1257</v>
      </c>
    </row>
    <row r="8" spans="2:9" ht="15">
      <c r="B8" s="2" t="s">
        <v>27</v>
      </c>
      <c r="C8" s="3">
        <v>180</v>
      </c>
      <c r="D8" s="3">
        <v>104</v>
      </c>
      <c r="E8" s="3">
        <v>232</v>
      </c>
      <c r="F8" s="3">
        <v>387</v>
      </c>
      <c r="G8" s="3">
        <v>681</v>
      </c>
      <c r="H8" s="3">
        <v>814</v>
      </c>
      <c r="I8" s="3">
        <v>1584</v>
      </c>
    </row>
    <row r="9" spans="2:9" ht="15">
      <c r="B9" s="2" t="s">
        <v>18</v>
      </c>
      <c r="C9" s="3">
        <v>337</v>
      </c>
      <c r="D9" s="3">
        <v>447</v>
      </c>
      <c r="E9" s="3">
        <v>814</v>
      </c>
      <c r="F9" s="3">
        <v>1399</v>
      </c>
      <c r="G9" s="3">
        <v>1847</v>
      </c>
      <c r="H9" s="3">
        <v>2326</v>
      </c>
      <c r="I9" s="3">
        <v>4844</v>
      </c>
    </row>
    <row r="10" spans="2:9" ht="15">
      <c r="B10" s="2" t="s">
        <v>5</v>
      </c>
      <c r="C10" s="3">
        <v>511</v>
      </c>
      <c r="D10" s="3">
        <v>437</v>
      </c>
      <c r="E10" s="3">
        <v>1903</v>
      </c>
      <c r="F10" s="3">
        <v>3055</v>
      </c>
      <c r="G10" s="3">
        <v>2315</v>
      </c>
      <c r="H10" s="3">
        <v>3717</v>
      </c>
      <c r="I10" s="3">
        <v>8221</v>
      </c>
    </row>
    <row r="11" spans="2:9" ht="15">
      <c r="B11" s="2" t="s">
        <v>20</v>
      </c>
      <c r="C11" s="3">
        <v>102</v>
      </c>
      <c r="D11" s="3">
        <v>57</v>
      </c>
      <c r="E11" s="3">
        <v>260</v>
      </c>
      <c r="F11" s="3">
        <v>366</v>
      </c>
      <c r="G11" s="3">
        <v>693</v>
      </c>
      <c r="H11" s="3">
        <v>396</v>
      </c>
      <c r="I11" s="3">
        <v>1478</v>
      </c>
    </row>
    <row r="12" spans="2:9" ht="15">
      <c r="B12" s="2" t="s">
        <v>6</v>
      </c>
      <c r="C12" s="3">
        <v>231</v>
      </c>
      <c r="D12" s="3">
        <v>256</v>
      </c>
      <c r="E12" s="3">
        <v>327</v>
      </c>
      <c r="F12" s="3">
        <v>770</v>
      </c>
      <c r="G12" s="3">
        <v>584</v>
      </c>
      <c r="H12" s="3">
        <v>862</v>
      </c>
      <c r="I12" s="3">
        <v>2168</v>
      </c>
    </row>
    <row r="13" spans="2:9" ht="15">
      <c r="B13" s="2" t="s">
        <v>7</v>
      </c>
      <c r="C13" s="3">
        <v>91</v>
      </c>
      <c r="D13" s="3">
        <v>157</v>
      </c>
      <c r="E13" s="3">
        <v>106</v>
      </c>
      <c r="F13" s="3">
        <v>635</v>
      </c>
      <c r="G13" s="3">
        <v>310</v>
      </c>
      <c r="H13" s="3">
        <v>350</v>
      </c>
      <c r="I13" s="3">
        <v>1299</v>
      </c>
    </row>
    <row r="14" spans="2:9" ht="15">
      <c r="B14" s="2" t="s">
        <v>8</v>
      </c>
      <c r="C14" s="3">
        <v>428</v>
      </c>
      <c r="D14" s="3">
        <v>269</v>
      </c>
      <c r="E14" s="3">
        <v>762</v>
      </c>
      <c r="F14" s="3">
        <v>1579</v>
      </c>
      <c r="G14" s="3">
        <v>1162</v>
      </c>
      <c r="H14" s="3">
        <v>2464</v>
      </c>
      <c r="I14" s="3">
        <v>4200</v>
      </c>
    </row>
    <row r="15" spans="2:9" ht="15">
      <c r="B15" s="2" t="s">
        <v>9</v>
      </c>
      <c r="C15" s="3">
        <v>340</v>
      </c>
      <c r="D15" s="3">
        <v>356</v>
      </c>
      <c r="E15" s="3">
        <v>880</v>
      </c>
      <c r="F15" s="3">
        <v>1653</v>
      </c>
      <c r="G15" s="3">
        <v>880</v>
      </c>
      <c r="H15" s="3">
        <v>2258</v>
      </c>
      <c r="I15" s="3">
        <v>4109</v>
      </c>
    </row>
    <row r="16" spans="2:9" ht="15">
      <c r="B16" s="2" t="s">
        <v>10</v>
      </c>
      <c r="C16" s="3">
        <v>159</v>
      </c>
      <c r="D16" s="3">
        <v>85</v>
      </c>
      <c r="E16" s="3">
        <v>164</v>
      </c>
      <c r="F16" s="3">
        <v>307</v>
      </c>
      <c r="G16" s="3">
        <v>316</v>
      </c>
      <c r="H16" s="3">
        <v>394</v>
      </c>
      <c r="I16" s="3">
        <v>1031</v>
      </c>
    </row>
    <row r="17" spans="2:9" ht="15">
      <c r="B17" s="2" t="s">
        <v>11</v>
      </c>
      <c r="C17" s="3">
        <v>100</v>
      </c>
      <c r="D17" s="3">
        <v>223</v>
      </c>
      <c r="E17" s="3">
        <v>147</v>
      </c>
      <c r="F17" s="3">
        <v>359</v>
      </c>
      <c r="G17" s="3">
        <v>125</v>
      </c>
      <c r="H17" s="3">
        <v>128</v>
      </c>
      <c r="I17" s="3">
        <v>954</v>
      </c>
    </row>
    <row r="18" spans="2:9" ht="15">
      <c r="B18" s="2" t="s">
        <v>12</v>
      </c>
      <c r="C18" s="3">
        <v>480</v>
      </c>
      <c r="D18" s="3">
        <v>616</v>
      </c>
      <c r="E18" s="3">
        <v>696</v>
      </c>
      <c r="F18" s="3">
        <v>1379</v>
      </c>
      <c r="G18" s="3">
        <v>535</v>
      </c>
      <c r="H18" s="3">
        <v>1677</v>
      </c>
      <c r="I18" s="3">
        <v>3706</v>
      </c>
    </row>
    <row r="19" spans="2:9" ht="15">
      <c r="B19" s="2" t="s">
        <v>13</v>
      </c>
      <c r="C19" s="3">
        <v>80</v>
      </c>
      <c r="D19" s="3">
        <v>266</v>
      </c>
      <c r="E19" s="3">
        <v>134</v>
      </c>
      <c r="F19" s="3">
        <v>604</v>
      </c>
      <c r="G19" s="3">
        <v>341</v>
      </c>
      <c r="H19" s="3">
        <v>638</v>
      </c>
      <c r="I19" s="3">
        <v>1425</v>
      </c>
    </row>
    <row r="20" spans="2:9" ht="15">
      <c r="B20" s="21" t="s">
        <v>28</v>
      </c>
      <c r="C20" s="22">
        <v>3762</v>
      </c>
      <c r="D20" s="22">
        <v>4091</v>
      </c>
      <c r="E20" s="22">
        <v>8067</v>
      </c>
      <c r="F20" s="22">
        <v>16268</v>
      </c>
      <c r="G20" s="22">
        <v>13029</v>
      </c>
      <c r="H20" s="22">
        <v>20289</v>
      </c>
      <c r="I20" s="22">
        <v>45217</v>
      </c>
    </row>
    <row r="22" ht="15">
      <c r="B22" t="s">
        <v>29</v>
      </c>
    </row>
  </sheetData>
  <sheetProtection/>
  <mergeCells count="1">
    <mergeCell ref="C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Gierej</dc:creator>
  <cp:keywords/>
  <dc:description/>
  <cp:lastModifiedBy>Magdalena Kolega</cp:lastModifiedBy>
  <dcterms:created xsi:type="dcterms:W3CDTF">2020-07-30T06:47:08Z</dcterms:created>
  <dcterms:modified xsi:type="dcterms:W3CDTF">2020-09-03T13:28:55Z</dcterms:modified>
  <cp:category/>
  <cp:version/>
  <cp:contentType/>
  <cp:contentStatus/>
</cp:coreProperties>
</file>